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ЭтаКнига"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482C3D2D-9D38-48B1-8A8B-58DACA5F50C5}" xr6:coauthVersionLast="37" xr6:coauthVersionMax="37" xr10:uidLastSave="{00000000-0000-0000-0000-000000000000}"/>
  <bookViews>
    <workbookView xWindow="0" yWindow="0" windowWidth="28800" windowHeight="13668" xr2:uid="{00000000-000D-0000-FFFF-FFFF00000000}"/>
  </bookViews>
  <sheets>
    <sheet name="БизнесПлан" sheetId="1" r:id="rId1"/>
    <sheet name="План продаж" sheetId="2" r:id="rId2"/>
  </sheets>
  <definedNames>
    <definedName name="месСебест">БизнесПлан!$E$141</definedName>
    <definedName name="месячнаяПрограмма">БизнесПлан!#REF!</definedName>
  </definedNames>
  <calcPr calcId="179021"/>
</workbook>
</file>

<file path=xl/calcChain.xml><?xml version="1.0" encoding="utf-8"?>
<calcChain xmlns="http://schemas.openxmlformats.org/spreadsheetml/2006/main">
  <c r="F132" i="1" l="1"/>
  <c r="F131" i="1"/>
  <c r="F130" i="1"/>
  <c r="D6" i="2" l="1"/>
  <c r="E5" i="2"/>
  <c r="E6" i="2" l="1"/>
  <c r="D167" i="1" s="1"/>
  <c r="E85" i="1"/>
  <c r="E86" i="1"/>
  <c r="C86" i="1"/>
  <c r="E90" i="1"/>
  <c r="C85" i="1"/>
  <c r="C77" i="1" l="1"/>
  <c r="C89" i="1" s="1"/>
  <c r="D171" i="1" l="1"/>
  <c r="E88" i="1" l="1"/>
  <c r="E91" i="1"/>
  <c r="D92" i="1"/>
  <c r="E89" i="1" s="1"/>
  <c r="F84" i="1"/>
  <c r="E87" i="1" l="1"/>
  <c r="D23" i="1"/>
  <c r="E84" i="1"/>
  <c r="E60" i="1" l="1"/>
  <c r="C122" i="1"/>
  <c r="C145" i="1" l="1"/>
  <c r="C91" i="1"/>
  <c r="F60" i="1"/>
  <c r="G60" i="1" s="1"/>
  <c r="G61" i="1" s="1"/>
  <c r="C90" i="1" s="1"/>
  <c r="F90" i="1" s="1"/>
  <c r="D112" i="1" l="1"/>
  <c r="C87" i="1" s="1"/>
  <c r="F87" i="1" s="1"/>
  <c r="D41" i="1"/>
  <c r="F91" i="1"/>
  <c r="C143" i="1"/>
  <c r="F89" i="1"/>
  <c r="C144" i="1"/>
  <c r="C142" i="1" l="1" a="1"/>
  <c r="C142" i="1" s="1"/>
  <c r="C146" i="1" s="1"/>
  <c r="F133" i="1"/>
  <c r="C177" i="1"/>
  <c r="C179" i="1" s="1"/>
  <c r="C178" i="1" l="1"/>
  <c r="C180" i="1" s="1"/>
  <c r="C147" i="1"/>
  <c r="C153" i="1" s="1"/>
  <c r="C155" i="1" s="1"/>
  <c r="C156" i="1" s="1"/>
  <c r="C88" i="1"/>
  <c r="F88" i="1" s="1"/>
  <c r="C181" i="1" l="1"/>
  <c r="F92" i="1"/>
  <c r="D24" i="1" s="1"/>
  <c r="C92" i="1"/>
  <c r="D21" i="1" s="1"/>
  <c r="C182" i="1"/>
  <c r="C183" i="1" l="1"/>
</calcChain>
</file>

<file path=xl/sharedStrings.xml><?xml version="1.0" encoding="utf-8"?>
<sst xmlns="http://schemas.openxmlformats.org/spreadsheetml/2006/main" count="214" uniqueCount="192">
  <si>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</si>
  <si>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</si>
  <si>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</si>
  <si>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</si>
  <si>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</si>
  <si>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</si>
  <si>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</si>
  <si>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</si>
  <si>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</si>
  <si>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</si>
  <si>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</si>
  <si>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</si>
  <si>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</si>
  <si>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</si>
  <si>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</si>
  <si>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</si>
  <si>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</si>
  <si>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</si>
  <si>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</si>
  <si>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</si>
  <si>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</si>
  <si>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</si>
  <si>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</si>
  <si>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</si>
  <si>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</si>
  <si>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</si>
  <si>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</si>
  <si>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</si>
  <si>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</si>
  <si>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</si>
  <si>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</si>
  <si>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</si>
  <si>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</si>
  <si>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</si>
  <si>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</si>
  <si>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</si>
  <si>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</si>
  <si>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</si>
  <si>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</si>
  <si>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</si>
  <si>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</si>
  <si>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</si>
  <si>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</si>
  <si>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</si>
  <si>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</si>
  <si>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</si>
  <si>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</si>
  <si>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</si>
  <si>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</si>
  <si>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</si>
  <si>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</si>
  <si>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</si>
  <si>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</si>
  <si>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</si>
  <si>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</si>
  <si>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</si>
  <si>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</si>
  <si>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</si>
  <si>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</si>
  <si>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</si>
  <si>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</si>
  <si>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</si>
  <si>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</si>
  <si>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</si>
  <si>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</si>
  <si>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</si>
  <si>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</si>
  <si>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</si>
  <si>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</si>
  <si>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</si>
  <si>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</si>
  <si>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</si>
  <si>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</si>
  <si>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</si>
  <si>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</si>
  <si>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</si>
  <si>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</si>
  <si>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</si>
  <si>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</si>
  <si>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</si>
  <si>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</si>
  <si>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</si>
  <si>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</si>
  <si>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</si>
  <si>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</si>
  <si>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</si>
  <si>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</si>
  <si>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</si>
  <si>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</si>
  <si>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</si>
  <si>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</si>
  <si>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</si>
  <si>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</si>
  <si>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</si>
  <si>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</si>
  <si>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</si>
  <si>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</si>
  <si>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</si>
  <si>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</si>
  <si>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</si>
  <si>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</si>
  <si>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</si>
  <si>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</si>
  <si>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</si>
  <si>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</si>
  <si>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</si>
  <si>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</si>
  <si>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</si>
  <si>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</si>
  <si>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</si>
  <si>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</si>
  <si>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</si>
  <si>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</si>
  <si>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</si>
  <si>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</si>
  <si>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</si>
  <si>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</si>
  <si>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</si>
  <si>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</si>
  <si>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</si>
  <si>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</si>
  <si>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</si>
  <si>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</si>
  <si>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</si>
  <si>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</si>
  <si>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</si>
  <si>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</si>
  <si>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</si>
  <si>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</si>
  <si>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</si>
  <si>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</si>
  <si>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</si>
  <si>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</si>
  <si>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</si>
  <si>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</si>
  <si>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t xml:space="preserve">1.2. </t>
  </si>
  <si>
    <t>1.1.</t>
  </si>
  <si>
    <t>Выберите ставку   налога --------------------------&gt;&gt;&gt;</t>
  </si>
  <si>
    <t>Уровень (вид) образования: высшее профессиональное</t>
  </si>
  <si>
    <t>Наименование учебного учреждения: Федеральное государственное бюджетное образовательное учреждение высшего профессионального образования "Самарская государственная академия культуры и искусств"</t>
  </si>
  <si>
    <t xml:space="preserve">Квалификация/специальность по диплому: Дирижер, хормейстер академического хора, преподаватель  по специальности "Дирижирвание (по видам исполнительских коллективов: дирижирование академическим хором)" </t>
  </si>
  <si>
    <r>
      <t>Продукция/услуги</t>
    </r>
    <r>
      <rPr>
        <sz val="16"/>
        <color theme="1"/>
        <rFont val="Courier New"/>
        <family val="3"/>
        <charset val="204"/>
      </rPr>
      <t xml:space="preserve">: оказание услуг ведущего и диджея для проведения праздничного мероприятия (свадьбы, юбилеи)
</t>
    </r>
  </si>
  <si>
    <r>
      <t xml:space="preserve"> </t>
    </r>
    <r>
      <rPr>
        <sz val="16"/>
        <color theme="1"/>
        <rFont val="Courier New"/>
        <family val="3"/>
        <charset val="204"/>
      </rPr>
      <t>Самозанятый</t>
    </r>
  </si>
  <si>
    <t>Адрес: на выезде</t>
  </si>
  <si>
    <t>Тип помещения: кафе/ресторан</t>
  </si>
  <si>
    <t>Право использования (собственность/аренда): -</t>
  </si>
  <si>
    <t>Используемая площадь: -</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</si>
  <si>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t>
    </r>
  </si>
  <si>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Подготовка и проведение(ведущий + диджей) различных мероприятий развлектельного характера таких как: свадьбы, выездные регистрации,юбилеи, банкеты.</t>
    </r>
  </si>
  <si>
    <r>
      <rPr>
        <b/>
        <sz val="16"/>
        <rFont val="Courier New"/>
        <family val="3"/>
        <charset val="204"/>
      </rPr>
      <t>2.5. Время, необходимое для начала деятельности:</t>
    </r>
    <r>
      <rPr>
        <sz val="16"/>
        <rFont val="Courier New"/>
        <family val="3"/>
        <charset val="204"/>
      </rPr>
      <t xml:space="preserve"> 1 месяц</t>
    </r>
  </si>
  <si>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 требуется</t>
    </r>
  </si>
  <si>
    <t>2.7. Имеющиеся активы для реализации проекта:</t>
  </si>
  <si>
    <t>поиск клиента через размещение рекламы на сайте Авито, страницу в ВК, рекомендации знакомых;</t>
  </si>
  <si>
    <t xml:space="preserve">связь с клиентом по телефону, договоренность о встрече; </t>
  </si>
  <si>
    <t xml:space="preserve">встреча, обсуждение индивидуального сценария, нюансов по озвучке и музыкальному сопровождению, а также согласование танцевального плей-листа, определение точной стоимости услуг; </t>
  </si>
  <si>
    <t xml:space="preserve">расчет клиента после выполненной работы. </t>
  </si>
  <si>
    <r>
      <rPr>
        <sz val="16"/>
        <color theme="1"/>
        <rFont val="Courier New"/>
        <family val="3"/>
        <charset val="204"/>
      </rPr>
      <t>выполнение проведения меропрития с использованием аппаратуры;</t>
    </r>
    <r>
      <rPr>
        <sz val="16"/>
        <color rgb="FF0000FF"/>
        <rFont val="Courier New"/>
        <family val="3"/>
        <charset val="204"/>
      </rPr>
      <t xml:space="preserve"> </t>
    </r>
  </si>
  <si>
    <r>
      <t>помещение, энергоносители (эл.энергия, вода, газ)</t>
    </r>
    <r>
      <rPr>
        <sz val="16"/>
        <rFont val="Courier New"/>
        <family val="3"/>
        <charset val="204"/>
      </rPr>
      <t>: 
на выезде</t>
    </r>
  </si>
  <si>
    <r>
      <rPr>
        <u/>
        <sz val="16"/>
        <rFont val="Courier New"/>
        <family val="3"/>
        <charset val="204"/>
      </rPr>
      <t>сырье, материалы, покупные комплектующие изделия (перечислить)</t>
    </r>
    <r>
      <rPr>
        <sz val="16"/>
        <rFont val="Courier New"/>
        <family val="3"/>
        <charset val="204"/>
      </rPr>
      <t xml:space="preserve">: 
Батарейки для микрофона;
Сценический/конкурсный реквизит;
Макияж/прическа для образа ведущей
</t>
    </r>
  </si>
  <si>
    <r>
      <t>Основной сегмент клиентов (кто в основном покупает продукцию/услуги):</t>
    </r>
    <r>
      <rPr>
        <sz val="16"/>
        <color rgb="FF0000FF"/>
        <rFont val="Courier New"/>
        <family val="3"/>
        <charset val="204"/>
      </rPr>
      <t xml:space="preserve"> 
</t>
    </r>
    <r>
      <rPr>
        <sz val="16"/>
        <color theme="1"/>
        <rFont val="Courier New"/>
        <family val="3"/>
        <charset val="204"/>
      </rPr>
      <t>работающие люди, у которых наступает юбилейная дата, в возрасте от 20 лет до 70 лет;
молодые пары, которые планируют заключить брак и отметить свою свадьбу с родными и друзьями;
организации, которые планируют банкет для сотрудников в честь профессионального праздника или Нового года.</t>
    </r>
  </si>
  <si>
    <t>Уровень цены (по сравнению с аналогом): ниже среднего</t>
  </si>
  <si>
    <t>Каналы сбыта: реализация услуг по договоренности с физическими лицами через социальные сети и сайт Авито.</t>
  </si>
  <si>
    <t>Реклама (необходимость, её виды):соцсети, визитки, позитивные отзывы клиентов, объявление на сайте Авито</t>
  </si>
  <si>
    <t>2 шт</t>
  </si>
  <si>
    <t>2 шт.</t>
  </si>
  <si>
    <t>1 шт.</t>
  </si>
  <si>
    <t>мобильная связь+интернет</t>
  </si>
  <si>
    <t>батарейки для микрофона</t>
  </si>
  <si>
    <t>штука</t>
  </si>
  <si>
    <t xml:space="preserve">сценический/конкурсный реквизит </t>
  </si>
  <si>
    <t>транспортные расходы</t>
  </si>
  <si>
    <t>штук</t>
  </si>
  <si>
    <t>мероприятие (юбилей)</t>
  </si>
  <si>
    <t>макияж/укладка для образа ведущей</t>
  </si>
  <si>
    <t>Behringer FLOW 8 цифровой микшер, 8 каналов</t>
  </si>
  <si>
    <t>сателлит (муз.колонка)  от компании Perfect Sound Pro</t>
  </si>
  <si>
    <t>сабфуфер (усилитель звука)  от компании Perfect Sound Pro</t>
  </si>
  <si>
    <t>Головная радиосистема  DDM Sound M-60</t>
  </si>
  <si>
    <t xml:space="preserve">Для проведения такого плана полноценного мероприятия, необходима хорошая профессиональная аппаратура: комплект из 2-х музыкальных колонок, 2-х сабвуферов для качественного и ровного звука низких частот; а также микшерный пульт,для комбинирования разных источников звука(микрофоны, музыкальные инструменты, ноут бук и другие аудиоустройства) и для регулировки уроня громкости и т.п.,;  головной беспроводной микрофон ведущему для активных действий свободными руками. В предыдущем опыте вся аппаратура была арендована, что существенно уменьшало полученную прибыль. </t>
  </si>
  <si>
    <r>
      <t>инструмент (перечислить)</t>
    </r>
    <r>
      <rPr>
        <sz val="16"/>
        <rFont val="Courier New"/>
        <family val="3"/>
        <charset val="204"/>
      </rPr>
      <t xml:space="preserve">: 
</t>
    </r>
  </si>
  <si>
    <t>Конкурентная способность (наличие конкурента): 
На сайте Авито есть много конкурентов, как мужчины, так и женщины/девушки. Я проанализировала обе категории.
Работу ведущего мужчины я видела вживую (была недавно гостем на юбилее). Стоимость его услуг 50 000 руб/5 часов без диджея. С профессиональной точки зрения - то что мы увидели, должно стоить значительно дешевле. Завышена стоимость услуг, отсутсвует индивидуальное отношение к заказчику, отработано по общему шаблону. Гости с обывательской точки зрения отметили, что развлекательного материала было недостаточно. 
Ведущая с Авито - стоимость услуг 35 000 руб/5 часов юбилея с услугами диджея и аппаратурой. Цену пишут меньше, а при разговоре "плюсуют" 2000 руб за вокал, 2000 руб за дорогу, 5000 руб за видео ролик и т.д. Мы всегда говорим клиентам сразу полную стоимость, и не берем отдельно за все эти "доп.услуги", я считаю, что это все входит в сценарий, это моя индивидуальность, это то, что я могу предложить клиентам, чтобы их дополнительно заинтересовать.</t>
  </si>
  <si>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</si>
  <si>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r>
      <t>приобретение основных средств, материальных запасов (перечислить)</t>
    </r>
    <r>
      <rPr>
        <sz val="16"/>
        <rFont val="Courier New"/>
        <family val="3"/>
        <charset val="204"/>
      </rPr>
      <t xml:space="preserve">: </t>
    </r>
    <r>
      <rPr>
        <sz val="16"/>
        <color indexed="12"/>
        <rFont val="Courier New"/>
        <family val="3"/>
        <charset val="204"/>
      </rPr>
      <t xml:space="preserve">
</t>
    </r>
    <r>
      <rPr>
        <sz val="16"/>
        <color theme="1"/>
        <rFont val="Courier New"/>
        <family val="3"/>
        <charset val="204"/>
      </rPr>
      <t>комплект из 2-х музыкальных колонок; 
2-х сабвуферов; 
микшерный пульт;
головной беспроводной микрофон.(1 шт.)
Микшер (1 шт.)</t>
    </r>
  </si>
  <si>
    <t>предпринимательского проекта : Услуги ведущего и диджея для проведения мероприятий</t>
  </si>
  <si>
    <t>Фамилия, имя и отчество (последнее - при наличии) предпринимателя: Скабеева Марина Владимировна</t>
  </si>
  <si>
    <t>ИНН</t>
  </si>
  <si>
    <t>Адрес регистрации:Самара</t>
  </si>
  <si>
    <t xml:space="preserve">Номер тел.:    E-mail: </t>
  </si>
  <si>
    <t xml:space="preserve">Дата рождения: </t>
  </si>
  <si>
    <t>Факты, подтверждающие квалификацию по выбранному виду деятельности (если вид деятельности не совпадает с основным образованием): Совпадает</t>
  </si>
  <si>
    <t xml:space="preserve">Провожу культурно-развлекательные мероприятия в качестве ведущего, 
организую большое количество людей(приглашенных гостей заказчика), по заранее написанному мною сценарию, 
осуществляю разные традиции (благословение от родителей с караваем, зажение семейного очага и т.д.)
использую свое музыкальное образование - исполняю песни вживую, 
провожу интересные конкурсы, чтобы развлечь гостей, 
устраиваем музыкальные танцевальные паузы(необходима своя аппаратура) 
Свадебное мероприятие идет 6 часов, юбилей - 5 часов. 
Заранее все детали обговариваю с заказчиком на личной встрече, после чего составляется индивидуальная программа. 
Многие приходят по рекомендации знакомых,через визитки, веду страницу в социальной сети ВК. </t>
  </si>
  <si>
    <t>Также на Авито можно найти ведущих по приемлемой цене, но у них отсутсвует важное: красивый внешний вид. Многие полные, кто-то работает в одном и том же костюме, многие совершенно не подстраиваются под дресс-код заказчиков. Я со своей стороны всегда уточняю и даже сама предлагаю соответсвовать по цветовой гамме, подобранной для конкретного мероприятия. Я всегда слежу за своим внешним видом, фигурой и закладываю в расходы услуги визажиста и парикмахера. А также периодически обновляю и пополняю свой гардероб ведущей.  
Подытожу: я работаю по нижней границе рыночной стоимости, и как преимущество перед конкурентами - я предоставляю услуги живового вокала в общую стоимость, всегда ухоженый и нарядный внешний вид, с клиентми до мероприятия всегда на плотной связи, никогда не отказываю в помощи в подготовке, всегда учитываю все пожелания клиентов, что дает определенную индивидуальность каждому меприятию. Со многими работала не один и не два раза, и по отзывам - людям нравится ненавязчивость и при этом безудержное веселье. Планирую в этом году пройти очередные курсы повышения квалификации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</si>
</sst>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9"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u/>
      <sz val="16"/>
      <name val="Courier New"/>
      <family val="3"/>
      <charset val="204"/>
    </font>
    <font>
      <sz val="16"/>
      <name val="Arial"/>
      <family val="2"/>
      <charset val="204"/>
    </font>
    <font>
      <b/>
      <sz val="16"/>
      <color rgb="FF6415D9"/>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b/>
      <sz val="20"/>
      <name val="Arial"/>
      <family val="2"/>
      <charset val="204"/>
    </font>
    <font>
      <i/>
      <sz val="12"/>
      <name val="Courier New"/>
      <family val="3"/>
      <charset val="204"/>
    </font>
    <font>
      <sz val="16"/>
      <color theme="1"/>
      <name val="Courier New"/>
      <family val="3"/>
      <charset val="204"/>
    </font>
    <font>
      <sz val="16"/>
      <color theme="1"/>
      <name val="Arial"/>
      <family val="2"/>
      <charset val="204"/>
    </font>
    <font>
      <i/>
      <sz val="8"/>
      <name val="Courier New"/>
      <family val="3"/>
      <charset val="204"/>
    </font>
    <font>
      <b/>
      <i/>
      <sz val="8"/>
      <name val="Courier New"/>
      <family val="3"/>
      <charset val="204"/>
    </font>
    <font>
      <sz val="8"/>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3" fillId="0" borderId="0" xfId="0" applyFont="1"/>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165" fontId="7" fillId="0" borderId="0" xfId="0" applyNumberFormat="1" applyFont="1" applyBorder="1" applyAlignment="1" applyProtection="1">
      <alignment horizontal="center" vertical="center" shrinkToFit="1"/>
      <protection locked="0"/>
    </xf>
    <xf numFmtId="0" fontId="7" fillId="0" borderId="0" xfId="0" applyFont="1" applyAlignment="1" applyProtection="1">
      <alignment vertical="top"/>
      <protection locked="0"/>
    </xf>
    <xf numFmtId="165" fontId="7" fillId="2" borderId="2" xfId="0" applyNumberFormat="1" applyFont="1" applyFill="1" applyBorder="1" applyAlignment="1" applyProtection="1">
      <alignment vertical="top" shrinkToFit="1"/>
    </xf>
    <xf numFmtId="0" fontId="7" fillId="0" borderId="30"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9" xfId="0" applyFont="1" applyBorder="1" applyAlignment="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6" fillId="2" borderId="2" xfId="0" applyNumberFormat="1" applyFont="1" applyFill="1" applyBorder="1" applyAlignment="1" applyProtection="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0" fillId="0" borderId="0" xfId="0" applyFont="1" applyAlignment="1" applyProtection="1">
      <alignment horizontal="center" wrapText="1"/>
      <protection locked="0"/>
    </xf>
    <xf numFmtId="0" fontId="16"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6" fillId="3" borderId="2" xfId="0" applyFont="1" applyFill="1" applyBorder="1" applyAlignment="1" applyProtection="1">
      <alignment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6" fillId="0" borderId="2"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6" fillId="0" borderId="0" xfId="0" applyFont="1" applyBorder="1" applyAlignment="1" applyProtection="1">
      <alignment horizontal="right"/>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center" vertical="top" wrapText="1"/>
      <protection locked="0"/>
    </xf>
    <xf numFmtId="165" fontId="18" fillId="6" borderId="15"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6"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4" fontId="18" fillId="4" borderId="15" xfId="0" applyNumberFormat="1" applyFont="1" applyFill="1" applyBorder="1" applyAlignment="1" applyProtection="1">
      <alignment horizontal="center" vertical="center" shrinkToFit="1"/>
      <protection locked="0"/>
    </xf>
    <xf numFmtId="165" fontId="18" fillId="4" borderId="15" xfId="0" applyNumberFormat="1" applyFont="1" applyFill="1" applyBorder="1" applyAlignment="1" applyProtection="1">
      <alignment horizontal="center" vertical="center" shrinkToFit="1"/>
      <protection locked="0"/>
    </xf>
    <xf numFmtId="3" fontId="10" fillId="3" borderId="2" xfId="0" applyNumberFormat="1" applyFont="1" applyFill="1" applyBorder="1" applyAlignment="1" applyProtection="1">
      <alignment horizontal="center" vertical="top" shrinkToFit="1"/>
      <protection locked="0"/>
    </xf>
    <xf numFmtId="165" fontId="10" fillId="4" borderId="2" xfId="0" applyNumberFormat="1" applyFont="1" applyFill="1" applyBorder="1" applyAlignment="1" applyProtection="1">
      <alignment horizontal="center" vertical="center" shrinkToFit="1"/>
      <protection locked="0"/>
    </xf>
    <xf numFmtId="4" fontId="18" fillId="4" borderId="2" xfId="0" applyNumberFormat="1" applyFont="1" applyFill="1" applyBorder="1" applyAlignment="1" applyProtection="1">
      <alignment horizontal="center" vertical="center" shrinkToFit="1"/>
      <protection locked="0"/>
    </xf>
    <xf numFmtId="165" fontId="18"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alignment horizontal="left"/>
      <protection locked="0"/>
    </xf>
    <xf numFmtId="165" fontId="16"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6"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0"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165" fontId="17" fillId="3" borderId="2" xfId="1" applyNumberFormat="1"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165" fontId="18" fillId="4" borderId="15" xfId="1" applyNumberFormat="1" applyFont="1" applyFill="1" applyBorder="1" applyAlignment="1" applyProtection="1">
      <alignment horizontal="center" vertical="center" shrinkToFit="1"/>
      <protection locked="0"/>
    </xf>
    <xf numFmtId="3" fontId="18" fillId="4" borderId="27"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6" fillId="0" borderId="37"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wrapText="1"/>
      <protection locked="0"/>
    </xf>
    <xf numFmtId="0" fontId="16" fillId="0" borderId="7" xfId="0" applyFont="1" applyFill="1" applyBorder="1" applyAlignment="1" applyProtection="1">
      <alignment horizontal="center" wrapText="1"/>
      <protection locked="0"/>
    </xf>
    <xf numFmtId="0" fontId="16" fillId="2" borderId="2" xfId="0" applyFont="1" applyFill="1" applyBorder="1" applyAlignment="1" applyProtection="1">
      <alignment horizontal="left" vertical="top" wrapText="1"/>
      <protection locked="0"/>
    </xf>
    <xf numFmtId="165" fontId="10" fillId="2" borderId="39" xfId="0" applyNumberFormat="1" applyFont="1" applyFill="1" applyBorder="1" applyAlignment="1" applyProtection="1">
      <alignment horizontal="center" vertical="top" wrapText="1"/>
      <protection locked="0"/>
    </xf>
    <xf numFmtId="10" fontId="10" fillId="2" borderId="39" xfId="2" applyNumberFormat="1" applyFont="1" applyFill="1" applyBorder="1" applyAlignment="1" applyProtection="1">
      <alignment horizontal="center" vertical="top" wrapText="1"/>
      <protection locked="0"/>
    </xf>
    <xf numFmtId="0" fontId="16" fillId="2" borderId="9" xfId="0" applyFont="1" applyFill="1" applyBorder="1" applyAlignment="1" applyProtection="1">
      <alignment horizontal="left" vertical="top" wrapText="1"/>
      <protection locked="0"/>
    </xf>
    <xf numFmtId="3" fontId="10" fillId="2" borderId="40"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6" fillId="0" borderId="0" xfId="0" applyFont="1" applyAlignment="1" applyProtection="1">
      <alignment horizontal="center" wrapText="1"/>
      <protection locked="0"/>
    </xf>
    <xf numFmtId="0" fontId="21" fillId="7" borderId="0" xfId="0" applyFont="1" applyFill="1" applyAlignment="1" applyProtection="1">
      <alignment horizontal="left"/>
      <protection locked="0"/>
    </xf>
    <xf numFmtId="0" fontId="21" fillId="7" borderId="0" xfId="0" applyFont="1" applyFill="1" applyProtection="1">
      <protection locked="0"/>
    </xf>
    <xf numFmtId="0" fontId="21" fillId="0" borderId="0" xfId="0" applyFont="1"/>
    <xf numFmtId="0" fontId="21" fillId="7" borderId="0" xfId="0" applyFont="1" applyFill="1" applyAlignment="1" applyProtection="1">
      <alignment horizontal="left" vertical="top"/>
      <protection locked="0"/>
    </xf>
    <xf numFmtId="0" fontId="21" fillId="7" borderId="0" xfId="0" applyFont="1" applyFill="1" applyBorder="1" applyProtection="1">
      <protection locked="0"/>
    </xf>
    <xf numFmtId="0" fontId="22" fillId="0" borderId="0" xfId="0" applyFont="1" applyBorder="1"/>
    <xf numFmtId="0" fontId="7" fillId="0" borderId="20" xfId="0" applyFont="1" applyBorder="1" applyAlignment="1" applyProtection="1">
      <alignment vertical="top"/>
      <protection locked="0"/>
    </xf>
    <xf numFmtId="0" fontId="23" fillId="0" borderId="0" xfId="0" applyFont="1" applyBorder="1" applyAlignment="1" applyProtection="1">
      <alignment horizontal="left" vertical="top" wrapText="1"/>
      <protection locked="0"/>
    </xf>
    <xf numFmtId="0" fontId="11" fillId="0" borderId="0" xfId="0" applyFont="1" applyBorder="1" applyAlignment="1" applyProtection="1">
      <alignment vertical="top"/>
      <protection locked="0"/>
    </xf>
    <xf numFmtId="0" fontId="25" fillId="5" borderId="14" xfId="0" applyFont="1" applyFill="1" applyBorder="1" applyAlignment="1" applyProtection="1">
      <alignment horizontal="left" vertical="center" wrapText="1"/>
      <protection locked="0"/>
    </xf>
    <xf numFmtId="0" fontId="25" fillId="6" borderId="15" xfId="0" applyFont="1" applyFill="1" applyBorder="1" applyAlignment="1" applyProtection="1">
      <alignment horizontal="center" vertical="center" wrapText="1"/>
      <protection locked="0"/>
    </xf>
    <xf numFmtId="0" fontId="25" fillId="4" borderId="2" xfId="0" applyFont="1" applyFill="1" applyBorder="1" applyAlignment="1" applyProtection="1">
      <alignment horizontal="left" vertical="top" wrapText="1"/>
      <protection locked="0"/>
    </xf>
    <xf numFmtId="0" fontId="7" fillId="0" borderId="42" xfId="0" applyFont="1" applyFill="1" applyBorder="1" applyAlignment="1" applyProtection="1">
      <alignment vertical="top" wrapText="1"/>
      <protection locked="0"/>
    </xf>
    <xf numFmtId="0" fontId="26" fillId="0" borderId="0" xfId="0" applyFont="1" applyBorder="1" applyAlignment="1" applyProtection="1">
      <alignment horizontal="left" vertical="top"/>
      <protection locked="0"/>
    </xf>
    <xf numFmtId="0" fontId="28" fillId="0" borderId="0" xfId="0" applyFont="1" applyBorder="1" applyAlignment="1" applyProtection="1">
      <alignment horizontal="left" vertical="top" wrapText="1"/>
      <protection locked="0"/>
    </xf>
    <xf numFmtId="0" fontId="15" fillId="0" borderId="32" xfId="0" applyFont="1" applyBorder="1" applyAlignment="1" applyProtection="1">
      <alignment vertical="top" wrapText="1"/>
      <protection locked="0"/>
    </xf>
    <xf numFmtId="0" fontId="15" fillId="0" borderId="33"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5" fillId="0" borderId="14"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5" fillId="0" borderId="31" xfId="0" applyFont="1" applyBorder="1" applyAlignment="1" applyProtection="1">
      <alignment vertical="top" wrapText="1"/>
      <protection locked="0"/>
    </xf>
    <xf numFmtId="0" fontId="15" fillId="0" borderId="20" xfId="0" applyFont="1" applyBorder="1" applyAlignment="1" applyProtection="1">
      <alignment vertical="top" wrapText="1"/>
      <protection locked="0"/>
    </xf>
    <xf numFmtId="0" fontId="15" fillId="0" borderId="21"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7" fillId="0" borderId="0" xfId="0" applyFont="1" applyAlignment="1" applyProtection="1">
      <alignment horizontal="left" wrapText="1"/>
      <protection locked="0"/>
    </xf>
    <xf numFmtId="0" fontId="7" fillId="0" borderId="2" xfId="0" applyFont="1" applyBorder="1" applyAlignment="1" applyProtection="1">
      <alignment horizontal="left" vertical="top" wrapText="1"/>
      <protection locked="0"/>
    </xf>
    <xf numFmtId="0" fontId="21" fillId="7" borderId="0" xfId="0" applyFont="1" applyFill="1" applyBorder="1" applyAlignment="1" applyProtection="1">
      <alignment horizontal="left" wrapText="1"/>
      <protection locked="0"/>
    </xf>
    <xf numFmtId="0" fontId="26" fillId="0" borderId="0" xfId="0" applyFont="1" applyBorder="1" applyAlignment="1" applyProtection="1">
      <alignment horizontal="left" vertical="top"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1" fillId="7" borderId="0" xfId="0" applyFont="1" applyFill="1" applyBorder="1" applyAlignment="1" applyProtection="1">
      <alignment horizontal="left"/>
      <protection locked="0"/>
    </xf>
    <xf numFmtId="0" fontId="11"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2" fillId="0" borderId="0" xfId="0" applyFont="1" applyBorder="1" applyAlignment="1" applyProtection="1">
      <alignment horizontal="left" vertical="top" wrapText="1"/>
      <protection locked="0"/>
    </xf>
    <xf numFmtId="0" fontId="7" fillId="0" borderId="30" xfId="0" applyFont="1" applyFill="1" applyBorder="1" applyAlignment="1" applyProtection="1">
      <alignment vertical="top" wrapText="1"/>
      <protection locked="0"/>
    </xf>
    <xf numFmtId="0" fontId="7" fillId="0" borderId="31" xfId="0" applyFont="1" applyFill="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7" fillId="0" borderId="34" xfId="0" applyFont="1" applyBorder="1" applyAlignment="1" applyProtection="1">
      <alignment vertical="top" wrapText="1"/>
      <protection locked="0"/>
    </xf>
    <xf numFmtId="0" fontId="24" fillId="0" borderId="44"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top" wrapText="1"/>
      <protection locked="0"/>
    </xf>
    <xf numFmtId="0" fontId="12" fillId="0" borderId="45" xfId="0" applyFont="1" applyFill="1" applyBorder="1" applyAlignment="1" applyProtection="1">
      <alignment horizontal="left" vertical="top" wrapText="1"/>
      <protection locked="0"/>
    </xf>
    <xf numFmtId="0" fontId="16" fillId="0" borderId="2" xfId="0" applyFont="1" applyBorder="1" applyAlignment="1" applyProtection="1">
      <alignment horizontal="center" vertical="center" wrapText="1"/>
      <protection locked="0"/>
    </xf>
    <xf numFmtId="0" fontId="23" fillId="0" borderId="0" xfId="0" applyFont="1" applyBorder="1" applyAlignment="1" applyProtection="1">
      <alignment horizontal="left" vertical="top" wrapText="1"/>
      <protection locked="0"/>
    </xf>
    <xf numFmtId="0" fontId="16" fillId="2" borderId="1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26" xfId="0" applyFont="1" applyFill="1" applyBorder="1" applyAlignment="1" applyProtection="1">
      <alignment horizontal="left" vertical="center" wrapText="1"/>
      <protection locked="0"/>
    </xf>
    <xf numFmtId="0" fontId="16" fillId="0" borderId="12"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1" fillId="7" borderId="0" xfId="0" applyFont="1" applyFill="1" applyBorder="1" applyAlignment="1" applyProtection="1">
      <alignment horizontal="left" vertical="top" wrapText="1"/>
      <protection locked="0"/>
    </xf>
    <xf numFmtId="0" fontId="21" fillId="7" borderId="0" xfId="0" applyFont="1" applyFill="1" applyBorder="1" applyAlignment="1" applyProtection="1">
      <alignment vertical="center" wrapText="1"/>
      <protection locked="0"/>
    </xf>
    <xf numFmtId="0" fontId="11" fillId="0" borderId="35"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2" fillId="0" borderId="0" xfId="0" applyFont="1" applyBorder="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1"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1" xfId="0" applyFont="1" applyBorder="1" applyAlignment="1" applyProtection="1">
      <alignment horizontal="left" vertical="top" indent="2"/>
      <protection locked="0"/>
    </xf>
    <xf numFmtId="0" fontId="7" fillId="0" borderId="19" xfId="0" applyFont="1" applyBorder="1" applyAlignment="1" applyProtection="1">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Alignment="1" applyProtection="1">
      <alignment vertical="top"/>
      <protection locked="0"/>
    </xf>
    <xf numFmtId="0" fontId="7" fillId="0" borderId="0" xfId="0" applyFont="1" applyBorder="1" applyAlignment="1" applyProtection="1">
      <alignment vertical="top" wrapText="1"/>
      <protection locked="0"/>
    </xf>
    <xf numFmtId="0" fontId="24" fillId="0" borderId="23"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12" fillId="0" borderId="25" xfId="0" applyFont="1" applyBorder="1" applyAlignment="1" applyProtection="1">
      <alignment vertical="top" wrapText="1"/>
      <protection locked="0"/>
    </xf>
    <xf numFmtId="0" fontId="24" fillId="0" borderId="14" xfId="0"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0" borderId="31"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24"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7" fillId="0" borderId="33" xfId="0" applyFont="1" applyFill="1" applyBorder="1" applyAlignment="1" applyProtection="1">
      <alignment vertical="top" wrapText="1"/>
      <protection locked="0"/>
    </xf>
    <xf numFmtId="0" fontId="7" fillId="0" borderId="43" xfId="0" applyFont="1" applyFill="1" applyBorder="1" applyAlignment="1" applyProtection="1">
      <alignment vertical="top" wrapText="1"/>
      <protection locked="0"/>
    </xf>
    <xf numFmtId="0" fontId="8"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indexed="14"/>
    <pageSetUpPr fitToPage="1"/>
  </sheetPr>
  <dimension ref="A1:G189"/>
  <sheetViews>
    <sheetView tabSelected="1" zoomScale="85" zoomScaleNormal="85" zoomScaleSheetLayoutView="70" zoomScalePageLayoutView="40" workbookViewId="0">
      <selection sqref="A1:G1"/>
    </sheetView>
  </sheetViews>
  <sheetFormatPr defaultColWidth="9.109375" defaultRowHeight="21" x14ac:dyDescent="0.4"/>
  <cols>
    <col min="1" max="1" width="9.5546875" style="34" customWidth="1"/>
    <col min="2" max="2" width="71" style="135" customWidth="1"/>
    <col min="3" max="3" width="25" style="34" customWidth="1"/>
    <col min="4" max="4" width="19.88671875" style="34" customWidth="1"/>
    <col min="5" max="5" width="18.6640625" style="34" customWidth="1"/>
    <col min="6" max="7" width="16.6640625" style="34" customWidth="1"/>
    <col min="8" max="16384" width="9.109375" style="1"/>
  </cols>
  <sheetData>
    <row r="1" spans="1:7" ht="31.8" x14ac:dyDescent="0.3">
      <c r="A1" s="173" t="s">
        <v>92</v>
      </c>
      <c r="B1" s="173"/>
      <c r="C1" s="173"/>
      <c r="D1" s="173"/>
      <c r="E1" s="173"/>
      <c r="F1" s="173"/>
      <c r="G1" s="173"/>
    </row>
    <row r="2" spans="1:7" ht="69" customHeight="1" x14ac:dyDescent="0.3">
      <c r="A2" s="174" t="s">
        <v>183</v>
      </c>
      <c r="B2" s="174"/>
      <c r="C2" s="174"/>
      <c r="D2" s="174"/>
      <c r="E2" s="174"/>
      <c r="F2" s="174"/>
      <c r="G2" s="174"/>
    </row>
    <row r="3" spans="1:7" ht="22.5" customHeight="1" x14ac:dyDescent="0.3">
      <c r="A3" s="27"/>
      <c r="B3" s="27"/>
      <c r="C3" s="27"/>
      <c r="D3" s="27"/>
      <c r="E3" s="27"/>
      <c r="F3" s="27"/>
      <c r="G3" s="27"/>
    </row>
    <row r="4" spans="1:7" s="139" customFormat="1" ht="26.4" x14ac:dyDescent="0.55000000000000004">
      <c r="A4" s="137" t="s">
        <v>63</v>
      </c>
      <c r="B4" s="137" t="s">
        <v>64</v>
      </c>
      <c r="C4" s="138"/>
      <c r="D4" s="138"/>
      <c r="E4" s="138"/>
      <c r="F4" s="138"/>
      <c r="G4" s="138"/>
    </row>
    <row r="5" spans="1:7" ht="21.6" x14ac:dyDescent="0.3">
      <c r="A5" s="143" t="s">
        <v>136</v>
      </c>
      <c r="B5" s="189" t="s">
        <v>110</v>
      </c>
      <c r="C5" s="189"/>
      <c r="D5" s="189"/>
      <c r="E5" s="189"/>
      <c r="F5" s="189"/>
      <c r="G5" s="190"/>
    </row>
    <row r="6" spans="1:7" ht="42" customHeight="1" x14ac:dyDescent="0.3">
      <c r="A6" s="164" t="s">
        <v>184</v>
      </c>
      <c r="B6" s="165"/>
      <c r="C6" s="165"/>
      <c r="D6" s="165"/>
      <c r="E6" s="165"/>
      <c r="F6" s="165"/>
      <c r="G6" s="166"/>
    </row>
    <row r="7" spans="1:7" x14ac:dyDescent="0.3">
      <c r="A7" s="164" t="s">
        <v>185</v>
      </c>
      <c r="B7" s="165"/>
      <c r="C7" s="165"/>
      <c r="D7" s="165"/>
      <c r="E7" s="165"/>
      <c r="F7" s="165"/>
      <c r="G7" s="166"/>
    </row>
    <row r="8" spans="1:7" ht="46.5" customHeight="1" x14ac:dyDescent="0.3">
      <c r="A8" s="164" t="s">
        <v>186</v>
      </c>
      <c r="B8" s="165"/>
      <c r="C8" s="165"/>
      <c r="D8" s="165"/>
      <c r="E8" s="165"/>
      <c r="F8" s="165"/>
      <c r="G8" s="166"/>
    </row>
    <row r="9" spans="1:7" ht="33" customHeight="1" x14ac:dyDescent="0.3">
      <c r="A9" s="164" t="s">
        <v>187</v>
      </c>
      <c r="B9" s="165"/>
      <c r="C9" s="165"/>
      <c r="D9" s="165"/>
      <c r="E9" s="165"/>
      <c r="F9" s="165"/>
      <c r="G9" s="166"/>
    </row>
    <row r="10" spans="1:7" ht="34.5" customHeight="1" x14ac:dyDescent="0.3">
      <c r="A10" s="178" t="s">
        <v>188</v>
      </c>
      <c r="B10" s="179"/>
      <c r="C10" s="179"/>
      <c r="D10" s="179"/>
      <c r="E10" s="179"/>
      <c r="F10" s="179"/>
      <c r="G10" s="180"/>
    </row>
    <row r="11" spans="1:7" ht="26.25" customHeight="1" x14ac:dyDescent="0.3">
      <c r="A11" s="28" t="s">
        <v>135</v>
      </c>
      <c r="B11" s="189" t="s">
        <v>111</v>
      </c>
      <c r="C11" s="189"/>
      <c r="D11" s="189"/>
      <c r="E11" s="189"/>
      <c r="F11" s="189"/>
      <c r="G11" s="190"/>
    </row>
    <row r="12" spans="1:7" ht="30" customHeight="1" x14ac:dyDescent="0.3">
      <c r="A12" s="178" t="s">
        <v>138</v>
      </c>
      <c r="B12" s="179"/>
      <c r="C12" s="179"/>
      <c r="D12" s="179"/>
      <c r="E12" s="179"/>
      <c r="F12" s="179"/>
      <c r="G12" s="180"/>
    </row>
    <row r="13" spans="1:7" ht="68.25" customHeight="1" x14ac:dyDescent="0.3">
      <c r="A13" s="178" t="s">
        <v>139</v>
      </c>
      <c r="B13" s="179"/>
      <c r="C13" s="179"/>
      <c r="D13" s="179"/>
      <c r="E13" s="179"/>
      <c r="F13" s="179"/>
      <c r="G13" s="180"/>
    </row>
    <row r="14" spans="1:7" ht="70.5" customHeight="1" x14ac:dyDescent="0.3">
      <c r="A14" s="178" t="s">
        <v>140</v>
      </c>
      <c r="B14" s="179"/>
      <c r="C14" s="179"/>
      <c r="D14" s="179"/>
      <c r="E14" s="179"/>
      <c r="F14" s="179"/>
      <c r="G14" s="180"/>
    </row>
    <row r="15" spans="1:7" ht="48" customHeight="1" x14ac:dyDescent="0.3">
      <c r="A15" s="178" t="s">
        <v>189</v>
      </c>
      <c r="B15" s="179"/>
      <c r="C15" s="179"/>
      <c r="D15" s="179"/>
      <c r="E15" s="179"/>
      <c r="F15" s="179"/>
      <c r="G15" s="180"/>
    </row>
    <row r="16" spans="1:7" ht="19.5" customHeight="1" x14ac:dyDescent="0.3">
      <c r="A16" s="28" t="s">
        <v>108</v>
      </c>
      <c r="B16" s="189" t="s">
        <v>112</v>
      </c>
      <c r="C16" s="189"/>
      <c r="D16" s="189"/>
      <c r="E16" s="189"/>
      <c r="F16" s="189"/>
      <c r="G16" s="190"/>
    </row>
    <row r="17" spans="1:7" ht="50.25" customHeight="1" x14ac:dyDescent="0.3">
      <c r="A17" s="206" t="s">
        <v>141</v>
      </c>
      <c r="B17" s="206"/>
      <c r="C17" s="206"/>
      <c r="D17" s="206"/>
      <c r="E17" s="206"/>
      <c r="F17" s="206"/>
      <c r="G17" s="206"/>
    </row>
    <row r="18" spans="1:7" ht="22.5" customHeight="1" x14ac:dyDescent="0.3">
      <c r="A18" s="28" t="s">
        <v>109</v>
      </c>
      <c r="B18" s="191" t="s">
        <v>113</v>
      </c>
      <c r="C18" s="191"/>
      <c r="D18" s="191"/>
      <c r="E18" s="191"/>
      <c r="F18" s="191"/>
      <c r="G18" s="192"/>
    </row>
    <row r="19" spans="1:7" ht="22.5" customHeight="1" x14ac:dyDescent="0.3">
      <c r="A19" s="208" t="s">
        <v>142</v>
      </c>
      <c r="B19" s="176"/>
      <c r="C19" s="176"/>
      <c r="D19" s="176"/>
      <c r="E19" s="176"/>
      <c r="F19" s="176"/>
      <c r="G19" s="176"/>
    </row>
    <row r="20" spans="1:7" ht="12" customHeight="1" thickBot="1" x14ac:dyDescent="0.35">
      <c r="A20" s="29"/>
      <c r="B20" s="29"/>
      <c r="C20" s="29"/>
      <c r="D20" s="29"/>
      <c r="E20" s="29"/>
      <c r="F20" s="29"/>
      <c r="G20" s="29"/>
    </row>
    <row r="21" spans="1:7" ht="22.2" thickBot="1" x14ac:dyDescent="0.45">
      <c r="A21" s="30" t="s">
        <v>13</v>
      </c>
      <c r="B21" s="30" t="s">
        <v>61</v>
      </c>
      <c r="D21" s="31">
        <f>C92</f>
        <v>358939</v>
      </c>
      <c r="E21" s="32"/>
      <c r="F21" s="33"/>
    </row>
    <row r="22" spans="1:7" ht="22.2" thickBot="1" x14ac:dyDescent="0.45">
      <c r="A22" s="33" t="s">
        <v>0</v>
      </c>
      <c r="B22" s="33"/>
      <c r="D22" s="35"/>
      <c r="E22" s="32"/>
      <c r="F22" s="33"/>
    </row>
    <row r="23" spans="1:7" ht="54" customHeight="1" thickBot="1" x14ac:dyDescent="0.45">
      <c r="A23" s="209" t="s">
        <v>73</v>
      </c>
      <c r="B23" s="209"/>
      <c r="C23" s="210"/>
      <c r="D23" s="31">
        <f>D92</f>
        <v>343939</v>
      </c>
      <c r="E23" s="32"/>
      <c r="F23" s="33"/>
    </row>
    <row r="24" spans="1:7" ht="24.75" customHeight="1" thickBot="1" x14ac:dyDescent="0.45">
      <c r="A24" s="211" t="s">
        <v>74</v>
      </c>
      <c r="B24" s="211"/>
      <c r="C24" s="212"/>
      <c r="D24" s="31">
        <f>F92</f>
        <v>14600</v>
      </c>
      <c r="E24" s="32"/>
      <c r="F24" s="33"/>
    </row>
    <row r="25" spans="1:7" ht="27.75" customHeight="1" thickBot="1" x14ac:dyDescent="0.45">
      <c r="A25" s="209" t="s">
        <v>75</v>
      </c>
      <c r="B25" s="209"/>
      <c r="C25" s="210"/>
      <c r="D25" s="31"/>
      <c r="E25" s="32"/>
      <c r="F25" s="33"/>
    </row>
    <row r="26" spans="1:7" ht="15.75" hidden="1" customHeight="1" x14ac:dyDescent="0.4">
      <c r="A26" s="33"/>
      <c r="B26" s="33"/>
      <c r="C26" s="33"/>
      <c r="D26" s="33"/>
      <c r="E26" s="33"/>
      <c r="F26" s="33"/>
    </row>
    <row r="27" spans="1:7" ht="25.5" customHeight="1" x14ac:dyDescent="0.4">
      <c r="A27" s="33"/>
      <c r="B27" s="33" t="s">
        <v>19</v>
      </c>
      <c r="C27" s="33"/>
      <c r="D27" s="33"/>
      <c r="E27" s="33"/>
      <c r="F27" s="33"/>
    </row>
    <row r="28" spans="1:7" ht="25.5" customHeight="1" x14ac:dyDescent="0.3">
      <c r="A28" s="36" t="s">
        <v>123</v>
      </c>
      <c r="B28" s="216" t="s">
        <v>124</v>
      </c>
      <c r="C28" s="216"/>
      <c r="D28" s="216"/>
      <c r="E28" s="216"/>
      <c r="F28" s="216"/>
      <c r="G28" s="216"/>
    </row>
    <row r="29" spans="1:7" ht="25.5" customHeight="1" x14ac:dyDescent="0.3">
      <c r="A29" s="207" t="s">
        <v>143</v>
      </c>
      <c r="B29" s="207"/>
      <c r="C29" s="207"/>
      <c r="D29" s="207"/>
      <c r="E29" s="207"/>
      <c r="F29" s="207"/>
      <c r="G29" s="207"/>
    </row>
    <row r="30" spans="1:7" ht="25.5" customHeight="1" x14ac:dyDescent="0.3">
      <c r="A30" s="207" t="s">
        <v>144</v>
      </c>
      <c r="B30" s="207"/>
      <c r="C30" s="207"/>
      <c r="D30" s="207"/>
      <c r="E30" s="207"/>
      <c r="F30" s="207"/>
      <c r="G30" s="207"/>
    </row>
    <row r="31" spans="1:7" ht="25.5" customHeight="1" x14ac:dyDescent="0.3">
      <c r="A31" s="207" t="s">
        <v>145</v>
      </c>
      <c r="B31" s="207"/>
      <c r="C31" s="207"/>
      <c r="D31" s="207"/>
      <c r="E31" s="207"/>
      <c r="F31" s="207"/>
      <c r="G31" s="207"/>
    </row>
    <row r="32" spans="1:7" ht="25.5" customHeight="1" x14ac:dyDescent="0.3">
      <c r="A32" s="207" t="s">
        <v>146</v>
      </c>
      <c r="B32" s="207"/>
      <c r="C32" s="207"/>
      <c r="D32" s="207"/>
      <c r="E32" s="207"/>
      <c r="F32" s="207"/>
      <c r="G32" s="207"/>
    </row>
    <row r="33" spans="1:7" s="139" customFormat="1" ht="26.4" x14ac:dyDescent="0.55000000000000004">
      <c r="A33" s="140" t="s">
        <v>20</v>
      </c>
      <c r="B33" s="140" t="s">
        <v>62</v>
      </c>
      <c r="C33" s="140"/>
      <c r="D33" s="140"/>
      <c r="E33" s="140"/>
      <c r="F33" s="140"/>
      <c r="G33" s="138"/>
    </row>
    <row r="34" spans="1:7" ht="36.75" customHeight="1" x14ac:dyDescent="0.3">
      <c r="A34" s="181" t="s">
        <v>147</v>
      </c>
      <c r="B34" s="182"/>
      <c r="C34" s="182"/>
      <c r="D34" s="182"/>
      <c r="E34" s="182"/>
      <c r="F34" s="182"/>
      <c r="G34" s="183"/>
    </row>
    <row r="35" spans="1:7" ht="75.75" customHeight="1" x14ac:dyDescent="0.3">
      <c r="A35" s="184" t="s">
        <v>148</v>
      </c>
      <c r="B35" s="182"/>
      <c r="C35" s="182"/>
      <c r="D35" s="182"/>
      <c r="E35" s="182"/>
      <c r="F35" s="182"/>
      <c r="G35" s="185"/>
    </row>
    <row r="36" spans="1:7" ht="21.75" customHeight="1" x14ac:dyDescent="0.3">
      <c r="A36" s="149" t="s">
        <v>134</v>
      </c>
      <c r="B36" s="227" t="s">
        <v>121</v>
      </c>
      <c r="C36" s="227"/>
      <c r="D36" s="227"/>
      <c r="E36" s="227"/>
      <c r="F36" s="227"/>
      <c r="G36" s="228"/>
    </row>
    <row r="37" spans="1:7" ht="300.75" customHeight="1" x14ac:dyDescent="0.3">
      <c r="A37" s="193" t="s">
        <v>190</v>
      </c>
      <c r="B37" s="194"/>
      <c r="C37" s="194"/>
      <c r="D37" s="194"/>
      <c r="E37" s="194"/>
      <c r="F37" s="194"/>
      <c r="G37" s="195"/>
    </row>
    <row r="38" spans="1:7" ht="153" customHeight="1" x14ac:dyDescent="0.3">
      <c r="A38" s="225" t="s">
        <v>178</v>
      </c>
      <c r="B38" s="225"/>
      <c r="C38" s="225"/>
      <c r="D38" s="225"/>
      <c r="E38" s="225"/>
      <c r="F38" s="225"/>
      <c r="G38" s="225"/>
    </row>
    <row r="39" spans="1:7" ht="22.5" customHeight="1" x14ac:dyDescent="0.3">
      <c r="A39" s="226"/>
      <c r="B39" s="226"/>
      <c r="C39" s="226"/>
      <c r="D39" s="226"/>
      <c r="E39" s="226"/>
      <c r="F39" s="226"/>
      <c r="G39" s="226"/>
    </row>
    <row r="40" spans="1:7" ht="24" hidden="1" customHeight="1" x14ac:dyDescent="0.3">
      <c r="A40" s="226"/>
      <c r="B40" s="226"/>
      <c r="C40" s="226"/>
      <c r="D40" s="226"/>
      <c r="E40" s="226"/>
      <c r="F40" s="226"/>
      <c r="G40" s="226"/>
    </row>
    <row r="41" spans="1:7" ht="30" customHeight="1" x14ac:dyDescent="0.3">
      <c r="A41" s="214" t="s">
        <v>122</v>
      </c>
      <c r="B41" s="214"/>
      <c r="C41" s="215"/>
      <c r="D41" s="37">
        <f>D167</f>
        <v>80000</v>
      </c>
      <c r="E41" s="145"/>
      <c r="F41" s="145"/>
      <c r="G41" s="145"/>
    </row>
    <row r="42" spans="1:7" ht="34.5" customHeight="1" x14ac:dyDescent="0.3">
      <c r="A42" s="176" t="s">
        <v>149</v>
      </c>
      <c r="B42" s="176"/>
      <c r="C42" s="176"/>
      <c r="D42" s="176"/>
      <c r="E42" s="176"/>
      <c r="F42" s="176"/>
      <c r="G42" s="176"/>
    </row>
    <row r="43" spans="1:7" ht="49.5" customHeight="1" x14ac:dyDescent="0.3">
      <c r="A43" s="177" t="s">
        <v>150</v>
      </c>
      <c r="B43" s="177"/>
      <c r="C43" s="177"/>
      <c r="D43" s="177"/>
      <c r="E43" s="177"/>
      <c r="F43" s="177"/>
      <c r="G43" s="177"/>
    </row>
    <row r="44" spans="1:7" ht="22.5" customHeight="1" x14ac:dyDescent="0.3">
      <c r="A44" s="187" t="s">
        <v>151</v>
      </c>
      <c r="B44" s="187"/>
      <c r="C44" s="187"/>
      <c r="D44" s="187"/>
      <c r="E44" s="187"/>
      <c r="F44" s="188"/>
      <c r="G44" s="38"/>
    </row>
    <row r="45" spans="1:7" x14ac:dyDescent="0.3">
      <c r="A45" s="186"/>
      <c r="B45" s="186"/>
      <c r="C45" s="186"/>
      <c r="D45" s="186"/>
      <c r="E45" s="186"/>
      <c r="F45" s="186"/>
      <c r="G45" s="186"/>
    </row>
    <row r="46" spans="1:7" x14ac:dyDescent="0.3">
      <c r="A46" s="186"/>
      <c r="B46" s="186"/>
      <c r="C46" s="186"/>
      <c r="D46" s="186"/>
      <c r="E46" s="186"/>
      <c r="F46" s="186"/>
      <c r="G46" s="186"/>
    </row>
    <row r="47" spans="1:7" s="139" customFormat="1" ht="21" customHeight="1" x14ac:dyDescent="0.55000000000000004">
      <c r="A47" s="175" t="s">
        <v>21</v>
      </c>
      <c r="B47" s="175"/>
      <c r="C47" s="175"/>
      <c r="D47" s="175"/>
      <c r="E47" s="175"/>
      <c r="F47" s="175"/>
      <c r="G47" s="138"/>
    </row>
    <row r="48" spans="1:7" ht="18.75" customHeight="1" x14ac:dyDescent="0.3">
      <c r="A48" s="39" t="s">
        <v>126</v>
      </c>
      <c r="B48" s="217" t="s">
        <v>125</v>
      </c>
      <c r="C48" s="217"/>
      <c r="D48" s="217"/>
      <c r="E48" s="217"/>
      <c r="F48" s="217"/>
      <c r="G48" s="217"/>
    </row>
    <row r="49" spans="1:7" ht="25.5" customHeight="1" x14ac:dyDescent="0.3">
      <c r="A49" s="218" t="s">
        <v>152</v>
      </c>
      <c r="B49" s="219"/>
      <c r="C49" s="219"/>
      <c r="D49" s="219"/>
      <c r="E49" s="219"/>
      <c r="F49" s="219"/>
      <c r="G49" s="220"/>
    </row>
    <row r="50" spans="1:7" ht="29.25" customHeight="1" x14ac:dyDescent="0.3">
      <c r="A50" s="221" t="s">
        <v>153</v>
      </c>
      <c r="B50" s="222"/>
      <c r="C50" s="222"/>
      <c r="D50" s="222"/>
      <c r="E50" s="222"/>
      <c r="F50" s="222"/>
      <c r="G50" s="223"/>
    </row>
    <row r="51" spans="1:7" ht="47.25" customHeight="1" x14ac:dyDescent="0.3">
      <c r="A51" s="221" t="s">
        <v>154</v>
      </c>
      <c r="B51" s="222"/>
      <c r="C51" s="222"/>
      <c r="D51" s="222"/>
      <c r="E51" s="222"/>
      <c r="F51" s="222"/>
      <c r="G51" s="223"/>
    </row>
    <row r="52" spans="1:7" ht="32.25" customHeight="1" x14ac:dyDescent="0.3">
      <c r="A52" s="224" t="s">
        <v>156</v>
      </c>
      <c r="B52" s="222"/>
      <c r="C52" s="222"/>
      <c r="D52" s="222"/>
      <c r="E52" s="222"/>
      <c r="F52" s="222"/>
      <c r="G52" s="223"/>
    </row>
    <row r="53" spans="1:7" ht="28.5" customHeight="1" x14ac:dyDescent="0.3">
      <c r="A53" s="221" t="s">
        <v>155</v>
      </c>
      <c r="B53" s="222"/>
      <c r="C53" s="222"/>
      <c r="D53" s="222"/>
      <c r="E53" s="222"/>
      <c r="F53" s="222"/>
      <c r="G53" s="223"/>
    </row>
    <row r="54" spans="1:7" ht="24.75" customHeight="1" x14ac:dyDescent="0.45">
      <c r="A54" s="40" t="s">
        <v>127</v>
      </c>
      <c r="B54" s="213" t="s">
        <v>128</v>
      </c>
      <c r="C54" s="213"/>
      <c r="D54" s="213"/>
      <c r="E54" s="213"/>
      <c r="F54" s="213"/>
      <c r="G54" s="213"/>
    </row>
    <row r="55" spans="1:7" ht="141.75" customHeight="1" x14ac:dyDescent="0.3">
      <c r="A55" s="152" t="s">
        <v>182</v>
      </c>
      <c r="B55" s="153"/>
      <c r="C55" s="153"/>
      <c r="D55" s="153"/>
      <c r="E55" s="153"/>
      <c r="F55" s="153"/>
      <c r="G55" s="154"/>
    </row>
    <row r="56" spans="1:7" ht="53.25" customHeight="1" x14ac:dyDescent="0.3">
      <c r="A56" s="155" t="s">
        <v>157</v>
      </c>
      <c r="B56" s="156"/>
      <c r="C56" s="156"/>
      <c r="D56" s="156"/>
      <c r="E56" s="156"/>
      <c r="F56" s="156"/>
      <c r="G56" s="157"/>
    </row>
    <row r="57" spans="1:7" ht="34.5" customHeight="1" x14ac:dyDescent="0.3">
      <c r="A57" s="158" t="s">
        <v>179</v>
      </c>
      <c r="B57" s="159"/>
      <c r="C57" s="159"/>
      <c r="D57" s="159"/>
      <c r="E57" s="159"/>
      <c r="F57" s="159"/>
      <c r="G57" s="160"/>
    </row>
    <row r="58" spans="1:7" ht="99" customHeight="1" x14ac:dyDescent="0.3">
      <c r="A58" s="161" t="s">
        <v>158</v>
      </c>
      <c r="B58" s="162"/>
      <c r="C58" s="162"/>
      <c r="D58" s="162"/>
      <c r="E58" s="162"/>
      <c r="F58" s="162"/>
      <c r="G58" s="163"/>
    </row>
    <row r="59" spans="1:7" ht="59.25" customHeight="1" x14ac:dyDescent="0.3">
      <c r="A59" s="168" t="s">
        <v>71</v>
      </c>
      <c r="B59" s="168"/>
      <c r="C59" s="41" t="s">
        <v>16</v>
      </c>
      <c r="D59" s="41" t="s">
        <v>17</v>
      </c>
      <c r="E59" s="41" t="s">
        <v>14</v>
      </c>
      <c r="F59" s="41" t="s">
        <v>15</v>
      </c>
      <c r="G59" s="41" t="s">
        <v>14</v>
      </c>
    </row>
    <row r="60" spans="1:7" ht="50.25" customHeight="1" x14ac:dyDescent="0.3">
      <c r="A60" s="42">
        <v>1</v>
      </c>
      <c r="B60" s="43" t="s">
        <v>69</v>
      </c>
      <c r="C60" s="44"/>
      <c r="D60" s="45"/>
      <c r="E60" s="46">
        <f>C60*D60</f>
        <v>0</v>
      </c>
      <c r="F60" s="46">
        <f>E60*0.34</f>
        <v>0</v>
      </c>
      <c r="G60" s="47">
        <f>E60+F60</f>
        <v>0</v>
      </c>
    </row>
    <row r="61" spans="1:7" ht="21.75" customHeight="1" x14ac:dyDescent="0.3">
      <c r="A61" s="43"/>
      <c r="B61" s="43" t="s">
        <v>70</v>
      </c>
      <c r="C61" s="43"/>
      <c r="D61" s="43"/>
      <c r="E61" s="43"/>
      <c r="F61" s="43"/>
      <c r="G61" s="47">
        <f>G60</f>
        <v>0</v>
      </c>
    </row>
    <row r="62" spans="1:7" ht="21.75" customHeight="1" x14ac:dyDescent="0.3">
      <c r="A62" s="32"/>
      <c r="B62" s="32"/>
      <c r="C62" s="32"/>
      <c r="D62" s="32"/>
      <c r="E62" s="32"/>
      <c r="F62" s="32"/>
      <c r="G62" s="32"/>
    </row>
    <row r="63" spans="1:7" ht="21.6" x14ac:dyDescent="0.45">
      <c r="A63" s="48" t="s">
        <v>1</v>
      </c>
      <c r="B63" s="49" t="s">
        <v>82</v>
      </c>
    </row>
    <row r="64" spans="1:7" ht="333.75" customHeight="1" x14ac:dyDescent="0.3">
      <c r="A64" s="164" t="s">
        <v>180</v>
      </c>
      <c r="B64" s="165"/>
      <c r="C64" s="165"/>
      <c r="D64" s="165"/>
      <c r="E64" s="165"/>
      <c r="F64" s="165"/>
      <c r="G64" s="166"/>
    </row>
    <row r="65" spans="1:7" ht="312.75" customHeight="1" x14ac:dyDescent="0.3">
      <c r="A65" s="164" t="s">
        <v>191</v>
      </c>
      <c r="B65" s="165"/>
      <c r="C65" s="165"/>
      <c r="D65" s="165"/>
      <c r="E65" s="165"/>
      <c r="F65" s="165"/>
      <c r="G65" s="166"/>
    </row>
    <row r="66" spans="1:7" ht="124.5" customHeight="1" x14ac:dyDescent="0.3">
      <c r="A66" s="164" t="s">
        <v>159</v>
      </c>
      <c r="B66" s="165"/>
      <c r="C66" s="165"/>
      <c r="D66" s="165"/>
      <c r="E66" s="165"/>
      <c r="F66" s="165"/>
      <c r="G66" s="166"/>
    </row>
    <row r="67" spans="1:7" ht="33.75" customHeight="1" x14ac:dyDescent="0.3">
      <c r="A67" s="164" t="s">
        <v>160</v>
      </c>
      <c r="B67" s="165"/>
      <c r="C67" s="165"/>
      <c r="D67" s="165"/>
      <c r="E67" s="165"/>
      <c r="F67" s="165"/>
      <c r="G67" s="166"/>
    </row>
    <row r="68" spans="1:7" ht="54" customHeight="1" x14ac:dyDescent="0.3">
      <c r="A68" s="164" t="s">
        <v>161</v>
      </c>
      <c r="B68" s="165"/>
      <c r="C68" s="165"/>
      <c r="D68" s="165"/>
      <c r="E68" s="165"/>
      <c r="F68" s="165"/>
      <c r="G68" s="166"/>
    </row>
    <row r="69" spans="1:7" ht="45" customHeight="1" x14ac:dyDescent="0.3">
      <c r="A69" s="164" t="s">
        <v>162</v>
      </c>
      <c r="B69" s="165"/>
      <c r="C69" s="165"/>
      <c r="D69" s="165"/>
      <c r="E69" s="165"/>
      <c r="F69" s="165"/>
      <c r="G69" s="166"/>
    </row>
    <row r="70" spans="1:7" ht="18.75" customHeight="1" x14ac:dyDescent="0.3">
      <c r="A70" s="50"/>
      <c r="B70" s="50"/>
      <c r="C70" s="50"/>
      <c r="D70" s="50"/>
      <c r="E70" s="50"/>
      <c r="F70" s="50"/>
      <c r="G70" s="50"/>
    </row>
    <row r="71" spans="1:7" s="139" customFormat="1" ht="26.4" x14ac:dyDescent="0.55000000000000004">
      <c r="A71" s="138">
        <v>4</v>
      </c>
      <c r="B71" s="169" t="s">
        <v>65</v>
      </c>
      <c r="C71" s="169"/>
      <c r="D71" s="141"/>
      <c r="E71" s="141"/>
      <c r="F71" s="141"/>
      <c r="G71" s="141"/>
    </row>
    <row r="72" spans="1:7" ht="21.6" x14ac:dyDescent="0.45">
      <c r="A72" s="167" t="s">
        <v>23</v>
      </c>
      <c r="B72" s="167"/>
      <c r="C72" s="167"/>
      <c r="D72" s="167"/>
      <c r="E72" s="167"/>
      <c r="F72" s="167"/>
      <c r="G72" s="167"/>
    </row>
    <row r="73" spans="1:7" s="3" customFormat="1" x14ac:dyDescent="0.4">
      <c r="A73" s="51"/>
      <c r="B73" s="51"/>
      <c r="C73" s="52" t="s">
        <v>24</v>
      </c>
      <c r="D73" s="51"/>
      <c r="E73" s="51"/>
      <c r="F73" s="51"/>
      <c r="G73" s="51"/>
    </row>
    <row r="74" spans="1:7" s="2" customFormat="1" ht="40.799999999999997" x14ac:dyDescent="0.35">
      <c r="A74" s="53" t="s">
        <v>35</v>
      </c>
      <c r="B74" s="54" t="s">
        <v>2</v>
      </c>
      <c r="C74" s="54" t="s">
        <v>22</v>
      </c>
      <c r="D74" s="55"/>
      <c r="E74" s="55"/>
      <c r="F74" s="55"/>
      <c r="G74" s="55"/>
    </row>
    <row r="75" spans="1:7" s="4" customFormat="1" x14ac:dyDescent="0.4">
      <c r="A75" s="56">
        <v>1</v>
      </c>
      <c r="B75" s="56">
        <v>2</v>
      </c>
      <c r="C75" s="56">
        <v>3</v>
      </c>
      <c r="D75" s="57"/>
      <c r="E75" s="57"/>
      <c r="F75" s="57"/>
      <c r="G75" s="57"/>
    </row>
    <row r="76" spans="1:7" s="4" customFormat="1" ht="40.799999999999997" x14ac:dyDescent="0.4">
      <c r="A76" s="54">
        <v>1</v>
      </c>
      <c r="B76" s="58" t="s">
        <v>98</v>
      </c>
      <c r="C76" s="59"/>
      <c r="D76" s="57"/>
      <c r="E76" s="57"/>
      <c r="F76" s="57"/>
      <c r="G76" s="57"/>
    </row>
    <row r="77" spans="1:7" s="3" customFormat="1" x14ac:dyDescent="0.35">
      <c r="A77" s="61"/>
      <c r="B77" s="62" t="s">
        <v>3</v>
      </c>
      <c r="C77" s="63">
        <f>SUM(C76:C76)</f>
        <v>0</v>
      </c>
      <c r="D77" s="64"/>
      <c r="E77" s="64"/>
      <c r="F77" s="64"/>
      <c r="G77" s="64"/>
    </row>
    <row r="78" spans="1:7" s="4" customFormat="1" ht="17.25" customHeight="1" x14ac:dyDescent="0.4">
      <c r="A78" s="57"/>
      <c r="B78" s="65"/>
      <c r="C78" s="65"/>
      <c r="D78" s="57"/>
      <c r="E78" s="57"/>
      <c r="F78" s="57"/>
      <c r="G78" s="57"/>
    </row>
    <row r="79" spans="1:7" s="5" customFormat="1" ht="21.6" x14ac:dyDescent="0.45">
      <c r="A79" s="167" t="s">
        <v>25</v>
      </c>
      <c r="B79" s="167"/>
      <c r="C79" s="167"/>
      <c r="D79" s="167"/>
      <c r="E79" s="167"/>
      <c r="F79" s="167"/>
      <c r="G79" s="167"/>
    </row>
    <row r="80" spans="1:7" s="3" customFormat="1" x14ac:dyDescent="0.4">
      <c r="A80" s="66"/>
      <c r="B80" s="66"/>
      <c r="C80" s="66"/>
      <c r="D80" s="67" t="s">
        <v>27</v>
      </c>
      <c r="E80" s="66"/>
      <c r="F80" s="64"/>
      <c r="G80" s="64"/>
    </row>
    <row r="81" spans="1:7" s="3" customFormat="1" ht="20.399999999999999" x14ac:dyDescent="0.35">
      <c r="A81" s="171" t="s">
        <v>35</v>
      </c>
      <c r="B81" s="171" t="s">
        <v>4</v>
      </c>
      <c r="C81" s="171" t="s">
        <v>22</v>
      </c>
      <c r="D81" s="196" t="s">
        <v>26</v>
      </c>
      <c r="E81" s="196"/>
      <c r="F81" s="196"/>
      <c r="G81" s="64"/>
    </row>
    <row r="82" spans="1:7" s="3" customFormat="1" ht="123" x14ac:dyDescent="0.35">
      <c r="A82" s="172"/>
      <c r="B82" s="172"/>
      <c r="C82" s="172"/>
      <c r="D82" s="54" t="s">
        <v>86</v>
      </c>
      <c r="E82" s="54" t="s">
        <v>129</v>
      </c>
      <c r="F82" s="54" t="s">
        <v>85</v>
      </c>
      <c r="G82" s="64"/>
    </row>
    <row r="83" spans="1:7" s="3" customFormat="1" x14ac:dyDescent="0.35">
      <c r="A83" s="68">
        <v>1</v>
      </c>
      <c r="B83" s="69">
        <v>2</v>
      </c>
      <c r="C83" s="69">
        <v>3</v>
      </c>
      <c r="D83" s="69">
        <v>4</v>
      </c>
      <c r="E83" s="69">
        <v>5</v>
      </c>
      <c r="F83" s="69">
        <v>6</v>
      </c>
      <c r="G83" s="64"/>
    </row>
    <row r="84" spans="1:7" s="3" customFormat="1" ht="46.5" customHeight="1" x14ac:dyDescent="0.35">
      <c r="A84" s="54">
        <v>1</v>
      </c>
      <c r="B84" s="70" t="s">
        <v>77</v>
      </c>
      <c r="C84" s="59"/>
      <c r="D84" s="59"/>
      <c r="E84" s="71">
        <f>IF(D84=0,0,D84/$D$92)</f>
        <v>0</v>
      </c>
      <c r="F84" s="72">
        <f>C84-D84</f>
        <v>0</v>
      </c>
      <c r="G84" s="64"/>
    </row>
    <row r="85" spans="1:7" s="3" customFormat="1" ht="46.5" customHeight="1" x14ac:dyDescent="0.35">
      <c r="A85" s="54">
        <v>2</v>
      </c>
      <c r="B85" s="58" t="s">
        <v>98</v>
      </c>
      <c r="C85" s="72">
        <f>C76</f>
        <v>0</v>
      </c>
      <c r="D85" s="59"/>
      <c r="E85" s="71">
        <f t="shared" ref="E85:E86" si="0">IF(D85=0,0,D85/$D$92)</f>
        <v>0</v>
      </c>
      <c r="F85" s="72"/>
      <c r="G85" s="64"/>
    </row>
    <row r="86" spans="1:7" s="3" customFormat="1" ht="46.5" customHeight="1" x14ac:dyDescent="0.35">
      <c r="A86" s="54"/>
      <c r="B86" s="58" t="s">
        <v>133</v>
      </c>
      <c r="C86" s="72">
        <f>C119</f>
        <v>400</v>
      </c>
      <c r="D86" s="59"/>
      <c r="E86" s="71">
        <f t="shared" si="0"/>
        <v>0</v>
      </c>
      <c r="F86" s="72"/>
      <c r="G86" s="64"/>
    </row>
    <row r="87" spans="1:7" s="3" customFormat="1" ht="46.5" customHeight="1" x14ac:dyDescent="0.35">
      <c r="A87" s="54">
        <v>4</v>
      </c>
      <c r="B87" s="58" t="s">
        <v>100</v>
      </c>
      <c r="C87" s="72">
        <f>D112</f>
        <v>343939</v>
      </c>
      <c r="D87" s="59">
        <v>343939</v>
      </c>
      <c r="E87" s="71">
        <f>IF(D87=0,0,D87/$D$92)</f>
        <v>1</v>
      </c>
      <c r="F87" s="72">
        <f t="shared" ref="F87:F91" si="1">C87-D87</f>
        <v>0</v>
      </c>
      <c r="G87" s="64"/>
    </row>
    <row r="88" spans="1:7" s="3" customFormat="1" ht="46.5" customHeight="1" x14ac:dyDescent="0.35">
      <c r="A88" s="54">
        <v>5</v>
      </c>
      <c r="B88" s="58" t="s">
        <v>28</v>
      </c>
      <c r="C88" s="72">
        <f>F133</f>
        <v>11900</v>
      </c>
      <c r="D88" s="59"/>
      <c r="E88" s="71">
        <f>IF(D88=0,0,D88/$D$92)</f>
        <v>0</v>
      </c>
      <c r="F88" s="72">
        <f t="shared" si="1"/>
        <v>11900</v>
      </c>
      <c r="G88" s="64"/>
    </row>
    <row r="89" spans="1:7" s="3" customFormat="1" ht="46.5" customHeight="1" x14ac:dyDescent="0.35">
      <c r="A89" s="54">
        <v>3</v>
      </c>
      <c r="B89" s="58" t="s">
        <v>99</v>
      </c>
      <c r="C89" s="72">
        <f>C77-C76</f>
        <v>0</v>
      </c>
      <c r="D89" s="59"/>
      <c r="E89" s="71">
        <f>IF(D89=0,0,D89/$D$92)</f>
        <v>0</v>
      </c>
      <c r="F89" s="72">
        <f>C89-D89</f>
        <v>0</v>
      </c>
      <c r="G89" s="64"/>
    </row>
    <row r="90" spans="1:7" s="3" customFormat="1" ht="46.5" customHeight="1" x14ac:dyDescent="0.35">
      <c r="A90" s="54">
        <v>6</v>
      </c>
      <c r="B90" s="58" t="s">
        <v>76</v>
      </c>
      <c r="C90" s="72">
        <f>G61</f>
        <v>0</v>
      </c>
      <c r="D90" s="59"/>
      <c r="E90" s="71">
        <f>IF(D90=0,0,D90/$D$92)</f>
        <v>0</v>
      </c>
      <c r="F90" s="72">
        <f t="shared" si="1"/>
        <v>0</v>
      </c>
      <c r="G90" s="64"/>
    </row>
    <row r="91" spans="1:7" s="3" customFormat="1" ht="46.5" customHeight="1" x14ac:dyDescent="0.35">
      <c r="A91" s="54">
        <v>7</v>
      </c>
      <c r="B91" s="58" t="s">
        <v>78</v>
      </c>
      <c r="C91" s="72">
        <f>C122-C119</f>
        <v>2700</v>
      </c>
      <c r="D91" s="59"/>
      <c r="E91" s="71">
        <f>IF(D91=0,0,D91/$D$92)</f>
        <v>0</v>
      </c>
      <c r="F91" s="72">
        <f t="shared" si="1"/>
        <v>2700</v>
      </c>
      <c r="G91" s="64"/>
    </row>
    <row r="92" spans="1:7" s="2" customFormat="1" ht="46.5" customHeight="1" x14ac:dyDescent="0.25">
      <c r="A92" s="73"/>
      <c r="B92" s="60" t="s">
        <v>6</v>
      </c>
      <c r="C92" s="72">
        <f>SUM(C84:C91)</f>
        <v>358939</v>
      </c>
      <c r="D92" s="72">
        <f>SUM(D84:D91)</f>
        <v>343939</v>
      </c>
      <c r="E92" s="71">
        <v>1</v>
      </c>
      <c r="F92" s="72">
        <f>SUM(F84:F91)</f>
        <v>14600</v>
      </c>
      <c r="G92" s="55"/>
    </row>
    <row r="93" spans="1:7" s="6" customFormat="1" ht="15.75" customHeight="1" x14ac:dyDescent="0.25">
      <c r="A93" s="74"/>
      <c r="B93" s="74"/>
      <c r="C93" s="74"/>
      <c r="D93" s="74"/>
      <c r="E93" s="74"/>
      <c r="F93" s="74"/>
      <c r="G93" s="74"/>
    </row>
    <row r="94" spans="1:7" s="6" customFormat="1" ht="20.399999999999999" x14ac:dyDescent="0.25">
      <c r="A94" s="75"/>
      <c r="B94" s="170" t="s">
        <v>181</v>
      </c>
      <c r="C94" s="170"/>
      <c r="D94" s="170"/>
      <c r="E94" s="170"/>
      <c r="F94" s="170"/>
      <c r="G94" s="74"/>
    </row>
    <row r="95" spans="1:7" s="6" customFormat="1" ht="32.25" customHeight="1" x14ac:dyDescent="0.25">
      <c r="A95" s="75"/>
      <c r="B95" s="170" t="s">
        <v>93</v>
      </c>
      <c r="C95" s="170"/>
      <c r="D95" s="170"/>
      <c r="E95" s="170"/>
      <c r="F95" s="170"/>
      <c r="G95" s="74"/>
    </row>
    <row r="96" spans="1:7" s="6" customFormat="1" ht="24.75" customHeight="1" x14ac:dyDescent="0.25">
      <c r="A96" s="75"/>
      <c r="B96" s="170" t="s">
        <v>94</v>
      </c>
      <c r="C96" s="170"/>
      <c r="D96" s="170"/>
      <c r="E96" s="170"/>
      <c r="F96" s="170"/>
      <c r="G96" s="74"/>
    </row>
    <row r="97" spans="1:7" s="6" customFormat="1" ht="25.5" customHeight="1" x14ac:dyDescent="0.25">
      <c r="A97" s="75"/>
      <c r="B97" s="170" t="s">
        <v>95</v>
      </c>
      <c r="C97" s="170"/>
      <c r="D97" s="170"/>
      <c r="E97" s="170"/>
      <c r="F97" s="170"/>
      <c r="G97" s="74"/>
    </row>
    <row r="98" spans="1:7" s="6" customFormat="1" ht="20.399999999999999" x14ac:dyDescent="0.25">
      <c r="A98" s="75"/>
      <c r="B98" s="170" t="s">
        <v>97</v>
      </c>
      <c r="C98" s="170"/>
      <c r="D98" s="170"/>
      <c r="E98" s="170"/>
      <c r="F98" s="170"/>
      <c r="G98" s="74"/>
    </row>
    <row r="99" spans="1:7" s="6" customFormat="1" ht="24.75" customHeight="1" x14ac:dyDescent="0.25">
      <c r="A99" s="75"/>
      <c r="B99" s="170" t="s">
        <v>96</v>
      </c>
      <c r="C99" s="170"/>
      <c r="D99" s="170"/>
      <c r="E99" s="170"/>
      <c r="F99" s="170"/>
      <c r="G99" s="74"/>
    </row>
    <row r="100" spans="1:7" s="6" customFormat="1" ht="25.5" customHeight="1" x14ac:dyDescent="0.25">
      <c r="A100" s="75"/>
      <c r="B100" s="170"/>
      <c r="C100" s="170"/>
      <c r="D100" s="170"/>
      <c r="E100" s="170"/>
      <c r="F100" s="170"/>
      <c r="G100" s="74"/>
    </row>
    <row r="101" spans="1:7" s="6" customFormat="1" ht="15.75" customHeight="1" x14ac:dyDescent="0.25">
      <c r="A101" s="74"/>
      <c r="B101" s="74"/>
      <c r="C101" s="74"/>
      <c r="D101" s="74"/>
      <c r="E101" s="74"/>
      <c r="F101" s="74"/>
      <c r="G101" s="74"/>
    </row>
    <row r="102" spans="1:7" s="5" customFormat="1" ht="21.6" x14ac:dyDescent="0.45">
      <c r="A102" s="167" t="s">
        <v>102</v>
      </c>
      <c r="B102" s="167"/>
      <c r="C102" s="167"/>
      <c r="D102" s="167"/>
      <c r="E102" s="167"/>
      <c r="F102" s="167"/>
      <c r="G102" s="167"/>
    </row>
    <row r="103" spans="1:7" s="5" customFormat="1" x14ac:dyDescent="0.25">
      <c r="A103" s="50"/>
      <c r="B103" s="150" t="s">
        <v>101</v>
      </c>
      <c r="C103" s="151"/>
      <c r="D103" s="151"/>
      <c r="E103" s="151"/>
      <c r="F103" s="151"/>
      <c r="G103" s="151"/>
    </row>
    <row r="104" spans="1:7" s="5" customFormat="1" x14ac:dyDescent="0.25">
      <c r="A104" s="50"/>
      <c r="B104" s="150" t="s">
        <v>87</v>
      </c>
      <c r="C104" s="151"/>
      <c r="D104" s="151"/>
      <c r="E104" s="151"/>
      <c r="F104" s="151"/>
      <c r="G104" s="151"/>
    </row>
    <row r="105" spans="1:7" s="3" customFormat="1" ht="21.6" thickBot="1" x14ac:dyDescent="0.45">
      <c r="A105" s="76"/>
      <c r="B105" s="76"/>
      <c r="C105" s="76"/>
      <c r="D105" s="67" t="s">
        <v>29</v>
      </c>
      <c r="E105" s="64"/>
      <c r="F105" s="64"/>
      <c r="G105" s="64"/>
    </row>
    <row r="106" spans="1:7" s="7" customFormat="1" ht="61.2" x14ac:dyDescent="0.25">
      <c r="A106" s="77" t="s">
        <v>35</v>
      </c>
      <c r="B106" s="78" t="s">
        <v>30</v>
      </c>
      <c r="C106" s="79" t="s">
        <v>31</v>
      </c>
      <c r="D106" s="79" t="s">
        <v>32</v>
      </c>
      <c r="E106" s="80"/>
      <c r="F106" s="80"/>
      <c r="G106" s="80"/>
    </row>
    <row r="107" spans="1:7" s="3" customFormat="1" x14ac:dyDescent="0.4">
      <c r="A107" s="81">
        <v>1</v>
      </c>
      <c r="B107" s="82">
        <v>2</v>
      </c>
      <c r="C107" s="56">
        <v>3</v>
      </c>
      <c r="D107" s="56">
        <v>4</v>
      </c>
      <c r="E107" s="83"/>
      <c r="F107" s="64"/>
      <c r="G107" s="64"/>
    </row>
    <row r="108" spans="1:7" s="8" customFormat="1" ht="47.25" customHeight="1" x14ac:dyDescent="0.35">
      <c r="A108" s="84">
        <v>1</v>
      </c>
      <c r="B108" s="146" t="s">
        <v>175</v>
      </c>
      <c r="C108" s="147" t="s">
        <v>163</v>
      </c>
      <c r="D108" s="85">
        <v>100000</v>
      </c>
      <c r="E108" s="83"/>
      <c r="F108" s="64"/>
      <c r="G108" s="64"/>
    </row>
    <row r="109" spans="1:7" s="8" customFormat="1" ht="43.5" customHeight="1" x14ac:dyDescent="0.35">
      <c r="A109" s="84">
        <v>2</v>
      </c>
      <c r="B109" s="146" t="s">
        <v>176</v>
      </c>
      <c r="C109" s="147" t="s">
        <v>164</v>
      </c>
      <c r="D109" s="85">
        <v>200000</v>
      </c>
      <c r="E109" s="83"/>
      <c r="F109" s="64"/>
      <c r="G109" s="64"/>
    </row>
    <row r="110" spans="1:7" s="8" customFormat="1" ht="24" customHeight="1" x14ac:dyDescent="0.35">
      <c r="A110" s="84">
        <v>3</v>
      </c>
      <c r="B110" s="146" t="s">
        <v>177</v>
      </c>
      <c r="C110" s="147" t="s">
        <v>165</v>
      </c>
      <c r="D110" s="85">
        <v>17284</v>
      </c>
      <c r="E110" s="83"/>
      <c r="F110" s="64"/>
      <c r="G110" s="64"/>
    </row>
    <row r="111" spans="1:7" s="8" customFormat="1" ht="24" customHeight="1" x14ac:dyDescent="0.35">
      <c r="A111" s="84">
        <v>4</v>
      </c>
      <c r="B111" s="146" t="s">
        <v>174</v>
      </c>
      <c r="C111" s="147" t="s">
        <v>165</v>
      </c>
      <c r="D111" s="85">
        <v>26655</v>
      </c>
      <c r="E111" s="83"/>
      <c r="F111" s="64"/>
      <c r="G111" s="64"/>
    </row>
    <row r="112" spans="1:7" s="3" customFormat="1" x14ac:dyDescent="0.4">
      <c r="A112" s="86"/>
      <c r="B112" s="62" t="s">
        <v>18</v>
      </c>
      <c r="C112" s="86"/>
      <c r="D112" s="87">
        <f>SUM(D108:D111)</f>
        <v>343939</v>
      </c>
      <c r="E112" s="64"/>
      <c r="F112" s="64"/>
      <c r="G112" s="64"/>
    </row>
    <row r="113" spans="1:7" s="5" customFormat="1" x14ac:dyDescent="0.35">
      <c r="A113" s="88"/>
      <c r="B113" s="89"/>
      <c r="C113" s="83"/>
      <c r="D113" s="83"/>
      <c r="E113" s="90"/>
      <c r="F113" s="90"/>
      <c r="G113" s="90"/>
    </row>
    <row r="114" spans="1:7" s="5" customFormat="1" ht="18" customHeight="1" x14ac:dyDescent="0.45">
      <c r="A114" s="167" t="s">
        <v>103</v>
      </c>
      <c r="B114" s="167"/>
      <c r="C114" s="167"/>
      <c r="D114" s="167"/>
      <c r="E114" s="167"/>
      <c r="F114" s="167"/>
      <c r="G114" s="167"/>
    </row>
    <row r="115" spans="1:7" s="5" customFormat="1" ht="18" customHeight="1" x14ac:dyDescent="0.25">
      <c r="A115" s="26"/>
      <c r="B115" s="150" t="s">
        <v>132</v>
      </c>
      <c r="C115" s="26"/>
      <c r="D115" s="26"/>
      <c r="E115" s="26"/>
      <c r="F115" s="26"/>
      <c r="G115" s="26"/>
    </row>
    <row r="116" spans="1:7" s="9" customFormat="1" x14ac:dyDescent="0.4">
      <c r="A116" s="91"/>
      <c r="B116" s="91"/>
      <c r="C116" s="92" t="s">
        <v>33</v>
      </c>
      <c r="D116" s="88"/>
      <c r="E116" s="64"/>
      <c r="F116" s="88"/>
      <c r="G116" s="88"/>
    </row>
    <row r="117" spans="1:7" s="2" customFormat="1" ht="40.799999999999997" x14ac:dyDescent="0.25">
      <c r="A117" s="54" t="s">
        <v>35</v>
      </c>
      <c r="B117" s="54" t="s">
        <v>30</v>
      </c>
      <c r="C117" s="54" t="s">
        <v>34</v>
      </c>
      <c r="D117" s="55"/>
      <c r="E117" s="75"/>
      <c r="F117" s="55"/>
      <c r="G117" s="55"/>
    </row>
    <row r="118" spans="1:7" s="4" customFormat="1" x14ac:dyDescent="0.4">
      <c r="A118" s="56">
        <v>1</v>
      </c>
      <c r="B118" s="56">
        <v>2</v>
      </c>
      <c r="C118" s="56">
        <v>3</v>
      </c>
      <c r="D118" s="64"/>
      <c r="E118" s="83"/>
      <c r="F118" s="57"/>
      <c r="G118" s="57"/>
    </row>
    <row r="119" spans="1:7" s="4" customFormat="1" ht="61.2" x14ac:dyDescent="0.4">
      <c r="A119" s="61">
        <v>1</v>
      </c>
      <c r="B119" s="93" t="s">
        <v>106</v>
      </c>
      <c r="C119" s="85">
        <v>400</v>
      </c>
      <c r="D119" s="64"/>
      <c r="E119" s="83"/>
      <c r="F119" s="57"/>
      <c r="G119" s="57"/>
    </row>
    <row r="120" spans="1:7" s="4" customFormat="1" x14ac:dyDescent="0.4">
      <c r="A120" s="61">
        <v>2</v>
      </c>
      <c r="B120" s="94" t="s">
        <v>170</v>
      </c>
      <c r="C120" s="85">
        <v>2300</v>
      </c>
      <c r="D120" s="64"/>
      <c r="E120" s="83"/>
      <c r="F120" s="57"/>
      <c r="G120" s="57"/>
    </row>
    <row r="121" spans="1:7" s="8" customFormat="1" x14ac:dyDescent="0.35">
      <c r="A121" s="61">
        <v>3</v>
      </c>
      <c r="B121" s="94" t="s">
        <v>166</v>
      </c>
      <c r="C121" s="85">
        <v>400</v>
      </c>
      <c r="D121" s="64"/>
      <c r="E121" s="51"/>
      <c r="F121" s="64"/>
      <c r="G121" s="64"/>
    </row>
    <row r="122" spans="1:7" s="3" customFormat="1" x14ac:dyDescent="0.4">
      <c r="A122" s="86"/>
      <c r="B122" s="62" t="s">
        <v>18</v>
      </c>
      <c r="C122" s="87">
        <f>SUM(C119:C121)</f>
        <v>3100</v>
      </c>
      <c r="D122" s="64"/>
      <c r="E122" s="64"/>
      <c r="F122" s="64"/>
      <c r="G122" s="64"/>
    </row>
    <row r="123" spans="1:7" s="3" customFormat="1" ht="20.399999999999999" x14ac:dyDescent="0.35">
      <c r="A123" s="88"/>
      <c r="B123" s="83"/>
      <c r="C123" s="83"/>
      <c r="D123" s="64"/>
      <c r="E123" s="64"/>
      <c r="F123" s="64"/>
      <c r="G123" s="64"/>
    </row>
    <row r="124" spans="1:7" s="5" customFormat="1" ht="17.25" customHeight="1" x14ac:dyDescent="0.45">
      <c r="A124" s="167" t="s">
        <v>104</v>
      </c>
      <c r="B124" s="167"/>
      <c r="C124" s="167"/>
      <c r="D124" s="167"/>
      <c r="E124" s="167"/>
      <c r="F124" s="167"/>
      <c r="G124" s="167"/>
    </row>
    <row r="125" spans="1:7" s="5" customFormat="1" ht="150.75" customHeight="1" x14ac:dyDescent="0.25">
      <c r="A125" s="50"/>
      <c r="B125" s="197" t="s">
        <v>105</v>
      </c>
      <c r="C125" s="197"/>
      <c r="D125" s="197"/>
      <c r="E125" s="197"/>
      <c r="F125" s="197"/>
      <c r="G125" s="197"/>
    </row>
    <row r="126" spans="1:7" s="5" customFormat="1" ht="17.25" customHeight="1" x14ac:dyDescent="0.25">
      <c r="A126" s="50"/>
      <c r="B126" s="144" t="s">
        <v>88</v>
      </c>
      <c r="C126" s="26"/>
      <c r="D126" s="26"/>
      <c r="E126" s="26"/>
      <c r="F126" s="26"/>
      <c r="G126" s="26"/>
    </row>
    <row r="127" spans="1:7" s="3" customFormat="1" x14ac:dyDescent="0.4">
      <c r="A127" s="64"/>
      <c r="B127" s="64"/>
      <c r="C127" s="64"/>
      <c r="D127" s="64"/>
      <c r="E127" s="64"/>
      <c r="F127" s="64"/>
      <c r="G127" s="92" t="s">
        <v>36</v>
      </c>
    </row>
    <row r="128" spans="1:7" s="2" customFormat="1" ht="102" x14ac:dyDescent="0.25">
      <c r="A128" s="54" t="s">
        <v>35</v>
      </c>
      <c r="B128" s="54" t="s">
        <v>37</v>
      </c>
      <c r="C128" s="54" t="s">
        <v>31</v>
      </c>
      <c r="D128" s="54" t="s">
        <v>66</v>
      </c>
      <c r="E128" s="54" t="s">
        <v>39</v>
      </c>
      <c r="F128" s="54" t="s">
        <v>67</v>
      </c>
      <c r="G128" s="54" t="s">
        <v>40</v>
      </c>
    </row>
    <row r="129" spans="1:7" s="3" customFormat="1" x14ac:dyDescent="0.4">
      <c r="A129" s="56">
        <v>1</v>
      </c>
      <c r="B129" s="56">
        <v>2</v>
      </c>
      <c r="C129" s="56">
        <v>3</v>
      </c>
      <c r="D129" s="56">
        <v>4</v>
      </c>
      <c r="E129" s="56">
        <v>5</v>
      </c>
      <c r="F129" s="56">
        <v>6</v>
      </c>
      <c r="G129" s="56">
        <v>7</v>
      </c>
    </row>
    <row r="130" spans="1:7" s="3" customFormat="1" x14ac:dyDescent="0.25">
      <c r="A130" s="61">
        <v>1</v>
      </c>
      <c r="B130" s="148" t="s">
        <v>167</v>
      </c>
      <c r="C130" s="98" t="s">
        <v>168</v>
      </c>
      <c r="D130" s="99">
        <v>8</v>
      </c>
      <c r="E130" s="100">
        <v>50</v>
      </c>
      <c r="F130" s="63">
        <f t="shared" ref="F130:F132" si="2">D130*E130</f>
        <v>400</v>
      </c>
      <c r="G130" s="97">
        <v>1</v>
      </c>
    </row>
    <row r="131" spans="1:7" s="3" customFormat="1" x14ac:dyDescent="0.25">
      <c r="A131" s="61">
        <v>2</v>
      </c>
      <c r="B131" s="148" t="s">
        <v>169</v>
      </c>
      <c r="C131" s="98" t="s">
        <v>168</v>
      </c>
      <c r="D131" s="99">
        <v>3</v>
      </c>
      <c r="E131" s="100">
        <v>500</v>
      </c>
      <c r="F131" s="63">
        <f t="shared" si="2"/>
        <v>1500</v>
      </c>
      <c r="G131" s="97">
        <v>1</v>
      </c>
    </row>
    <row r="132" spans="1:7" s="3" customFormat="1" x14ac:dyDescent="0.25">
      <c r="A132" s="61">
        <v>3</v>
      </c>
      <c r="B132" s="148" t="s">
        <v>173</v>
      </c>
      <c r="C132" s="98" t="s">
        <v>168</v>
      </c>
      <c r="D132" s="99">
        <v>4</v>
      </c>
      <c r="E132" s="100">
        <v>2500</v>
      </c>
      <c r="F132" s="63">
        <f t="shared" si="2"/>
        <v>10000</v>
      </c>
      <c r="G132" s="97">
        <v>1</v>
      </c>
    </row>
    <row r="133" spans="1:7" s="3" customFormat="1" x14ac:dyDescent="0.25">
      <c r="A133" s="86"/>
      <c r="B133" s="62" t="s">
        <v>18</v>
      </c>
      <c r="C133" s="63"/>
      <c r="D133" s="63"/>
      <c r="E133" s="63"/>
      <c r="F133" s="63">
        <f>SUM(F130:F132)</f>
        <v>11900</v>
      </c>
      <c r="G133" s="101"/>
    </row>
    <row r="134" spans="1:7" s="5" customFormat="1" ht="57.75" hidden="1" customHeight="1" x14ac:dyDescent="0.35">
      <c r="A134" s="88"/>
      <c r="B134" s="89"/>
      <c r="C134" s="83"/>
      <c r="D134" s="90"/>
      <c r="E134" s="90"/>
      <c r="F134" s="90"/>
      <c r="G134" s="90"/>
    </row>
    <row r="135" spans="1:7" s="5" customFormat="1" ht="36.75" hidden="1" customHeight="1" thickBot="1" x14ac:dyDescent="0.4">
      <c r="A135" s="90"/>
      <c r="B135" s="102"/>
      <c r="C135" s="90"/>
      <c r="D135" s="103"/>
      <c r="E135" s="104" t="s">
        <v>5</v>
      </c>
      <c r="F135" s="90"/>
      <c r="G135" s="90"/>
    </row>
    <row r="136" spans="1:7" s="5" customFormat="1" ht="20.399999999999999" x14ac:dyDescent="0.35">
      <c r="A136" s="90"/>
      <c r="B136" s="102"/>
      <c r="C136" s="90"/>
      <c r="D136" s="103"/>
      <c r="E136" s="104"/>
      <c r="F136" s="90"/>
      <c r="G136" s="90"/>
    </row>
    <row r="137" spans="1:7" s="142" customFormat="1" ht="26.4" x14ac:dyDescent="0.4">
      <c r="A137" s="205" t="s">
        <v>84</v>
      </c>
      <c r="B137" s="205"/>
      <c r="C137" s="205"/>
      <c r="D137" s="205"/>
      <c r="E137" s="205"/>
      <c r="F137" s="205"/>
      <c r="G137" s="205"/>
    </row>
    <row r="138" spans="1:7" s="10" customFormat="1" ht="21.6" x14ac:dyDescent="0.45">
      <c r="A138" s="167" t="s">
        <v>43</v>
      </c>
      <c r="B138" s="167"/>
      <c r="C138" s="167"/>
      <c r="D138" s="167"/>
      <c r="E138" s="167"/>
      <c r="F138" s="167"/>
      <c r="G138" s="167"/>
    </row>
    <row r="139" spans="1:7" s="3" customFormat="1" x14ac:dyDescent="0.4">
      <c r="A139" s="105"/>
      <c r="B139" s="105"/>
      <c r="C139" s="67" t="s">
        <v>41</v>
      </c>
      <c r="D139" s="64"/>
      <c r="E139" s="76"/>
      <c r="F139" s="105"/>
      <c r="G139" s="64"/>
    </row>
    <row r="140" spans="1:7" s="3" customFormat="1" ht="40.799999999999997" x14ac:dyDescent="0.35">
      <c r="A140" s="54" t="s">
        <v>35</v>
      </c>
      <c r="B140" s="54" t="s">
        <v>42</v>
      </c>
      <c r="C140" s="54" t="s">
        <v>22</v>
      </c>
      <c r="D140" s="64"/>
      <c r="E140" s="64"/>
      <c r="F140" s="64"/>
      <c r="G140" s="64"/>
    </row>
    <row r="141" spans="1:7" s="3" customFormat="1" x14ac:dyDescent="0.4">
      <c r="A141" s="56">
        <v>1</v>
      </c>
      <c r="B141" s="56">
        <v>2</v>
      </c>
      <c r="C141" s="56">
        <v>3</v>
      </c>
      <c r="D141" s="64"/>
      <c r="E141" s="64"/>
      <c r="F141" s="64"/>
      <c r="G141" s="64"/>
    </row>
    <row r="142" spans="1:7" s="11" customFormat="1" ht="41.25" customHeight="1" x14ac:dyDescent="0.35">
      <c r="A142" s="54">
        <v>1</v>
      </c>
      <c r="B142" s="106" t="s">
        <v>68</v>
      </c>
      <c r="C142" s="107">
        <f t="array" ref="C142">SUM(IF(F130:F132&gt;0,F130:F132/G130:G132+0.00000000000001,0))</f>
        <v>11900</v>
      </c>
      <c r="D142" s="108"/>
      <c r="E142" s="108"/>
      <c r="F142" s="108"/>
      <c r="G142" s="108"/>
    </row>
    <row r="143" spans="1:7" s="11" customFormat="1" ht="41.25" customHeight="1" x14ac:dyDescent="0.35">
      <c r="A143" s="54">
        <v>2</v>
      </c>
      <c r="B143" s="106" t="s">
        <v>79</v>
      </c>
      <c r="C143" s="107">
        <f>C84</f>
        <v>0</v>
      </c>
      <c r="D143" s="108"/>
      <c r="E143" s="108"/>
      <c r="F143" s="108"/>
      <c r="G143" s="108"/>
    </row>
    <row r="144" spans="1:7" s="11" customFormat="1" ht="41.25" customHeight="1" x14ac:dyDescent="0.35">
      <c r="A144" s="54">
        <v>3</v>
      </c>
      <c r="B144" s="106" t="s">
        <v>72</v>
      </c>
      <c r="C144" s="107">
        <f>G61</f>
        <v>0</v>
      </c>
      <c r="D144" s="108"/>
      <c r="E144" s="108"/>
      <c r="F144" s="108"/>
      <c r="G144" s="108"/>
    </row>
    <row r="145" spans="1:7" s="11" customFormat="1" ht="41.25" customHeight="1" x14ac:dyDescent="0.35">
      <c r="A145" s="54">
        <v>4</v>
      </c>
      <c r="B145" s="106" t="s">
        <v>80</v>
      </c>
      <c r="C145" s="107">
        <f>C122</f>
        <v>3100</v>
      </c>
      <c r="D145" s="108"/>
      <c r="E145" s="108"/>
      <c r="F145" s="108"/>
      <c r="G145" s="108"/>
    </row>
    <row r="146" spans="1:7" s="11" customFormat="1" ht="41.25" customHeight="1" x14ac:dyDescent="0.35">
      <c r="A146" s="54">
        <v>5</v>
      </c>
      <c r="B146" s="109" t="s">
        <v>83</v>
      </c>
      <c r="C146" s="107">
        <f>SUM(C142:C145)</f>
        <v>15000</v>
      </c>
      <c r="D146" s="108"/>
      <c r="E146" s="108"/>
      <c r="F146" s="108"/>
      <c r="G146" s="108"/>
    </row>
    <row r="147" spans="1:7" s="11" customFormat="1" ht="102" x14ac:dyDescent="0.35">
      <c r="A147" s="54">
        <v>6</v>
      </c>
      <c r="B147" s="106" t="s">
        <v>46</v>
      </c>
      <c r="C147" s="107">
        <f>IF(D165=0,0,C146/D165)</f>
        <v>3750</v>
      </c>
      <c r="D147" s="108"/>
      <c r="E147" s="108"/>
      <c r="F147" s="108"/>
      <c r="G147" s="108"/>
    </row>
    <row r="148" spans="1:7" s="5" customFormat="1" ht="20.399999999999999" x14ac:dyDescent="0.35">
      <c r="A148" s="90"/>
      <c r="B148" s="102"/>
      <c r="C148" s="90"/>
      <c r="D148" s="90"/>
      <c r="E148" s="90"/>
      <c r="F148" s="90"/>
      <c r="G148" s="90"/>
    </row>
    <row r="149" spans="1:7" s="10" customFormat="1" ht="21.6" x14ac:dyDescent="0.45">
      <c r="A149" s="167" t="s">
        <v>44</v>
      </c>
      <c r="B149" s="167"/>
      <c r="C149" s="167"/>
      <c r="D149" s="167"/>
      <c r="E149" s="167"/>
      <c r="F149" s="167"/>
      <c r="G149" s="167"/>
    </row>
    <row r="150" spans="1:7" s="5" customFormat="1" ht="21.6" thickBot="1" x14ac:dyDescent="0.45">
      <c r="A150" s="90"/>
      <c r="B150" s="90"/>
      <c r="C150" s="67" t="s">
        <v>45</v>
      </c>
      <c r="D150" s="90"/>
      <c r="E150" s="90"/>
      <c r="F150" s="90"/>
      <c r="G150" s="90"/>
    </row>
    <row r="151" spans="1:7" s="3" customFormat="1" ht="40.799999999999997" x14ac:dyDescent="0.35">
      <c r="A151" s="77" t="s">
        <v>35</v>
      </c>
      <c r="B151" s="54" t="s">
        <v>7</v>
      </c>
      <c r="C151" s="54" t="s">
        <v>8</v>
      </c>
      <c r="D151" s="64"/>
      <c r="E151" s="64"/>
      <c r="F151" s="64"/>
      <c r="G151" s="64"/>
    </row>
    <row r="152" spans="1:7" s="7" customFormat="1" x14ac:dyDescent="0.25">
      <c r="A152" s="110">
        <v>1</v>
      </c>
      <c r="B152" s="69">
        <v>2</v>
      </c>
      <c r="C152" s="69">
        <v>3</v>
      </c>
      <c r="D152" s="80"/>
      <c r="E152" s="80"/>
      <c r="F152" s="80"/>
      <c r="G152" s="80"/>
    </row>
    <row r="153" spans="1:7" s="3" customFormat="1" ht="42" customHeight="1" x14ac:dyDescent="0.35">
      <c r="A153" s="111">
        <v>1</v>
      </c>
      <c r="B153" s="112" t="s">
        <v>130</v>
      </c>
      <c r="C153" s="113">
        <f>C147</f>
        <v>3750</v>
      </c>
      <c r="D153" s="64"/>
      <c r="E153" s="64"/>
      <c r="F153" s="64"/>
      <c r="G153" s="64"/>
    </row>
    <row r="154" spans="1:7" s="3" customFormat="1" ht="42" customHeight="1" x14ac:dyDescent="0.35">
      <c r="A154" s="111">
        <v>2</v>
      </c>
      <c r="B154" s="112" t="s">
        <v>48</v>
      </c>
      <c r="C154" s="114">
        <v>0.2</v>
      </c>
      <c r="D154" s="64"/>
      <c r="E154" s="64"/>
      <c r="F154" s="64"/>
      <c r="G154" s="64"/>
    </row>
    <row r="155" spans="1:7" s="3" customFormat="1" ht="42" customHeight="1" x14ac:dyDescent="0.35">
      <c r="A155" s="111">
        <v>3</v>
      </c>
      <c r="B155" s="112" t="s">
        <v>47</v>
      </c>
      <c r="C155" s="113">
        <f>C153*C154</f>
        <v>750</v>
      </c>
      <c r="D155" s="64"/>
      <c r="E155" s="64"/>
      <c r="F155" s="64"/>
      <c r="G155" s="64"/>
    </row>
    <row r="156" spans="1:7" s="3" customFormat="1" ht="42" customHeight="1" x14ac:dyDescent="0.35">
      <c r="A156" s="111">
        <v>4</v>
      </c>
      <c r="B156" s="112" t="s">
        <v>51</v>
      </c>
      <c r="C156" s="113">
        <f>C153+C155</f>
        <v>4500</v>
      </c>
      <c r="D156" s="64"/>
      <c r="E156" s="64"/>
      <c r="F156" s="64"/>
      <c r="G156" s="64"/>
    </row>
    <row r="157" spans="1:7" s="3" customFormat="1" ht="68.25" customHeight="1" x14ac:dyDescent="0.35">
      <c r="A157" s="111">
        <v>5</v>
      </c>
      <c r="B157" s="115" t="s">
        <v>49</v>
      </c>
      <c r="C157" s="116">
        <v>30000</v>
      </c>
      <c r="D157" s="64"/>
      <c r="E157" s="64"/>
      <c r="F157" s="64"/>
      <c r="G157" s="64"/>
    </row>
    <row r="158" spans="1:7" s="3" customFormat="1" ht="20.399999999999999" x14ac:dyDescent="0.35">
      <c r="A158" s="117"/>
      <c r="B158" s="64"/>
      <c r="C158" s="64"/>
      <c r="D158" s="64"/>
      <c r="E158" s="64"/>
      <c r="F158" s="64"/>
      <c r="G158" s="64"/>
    </row>
    <row r="159" spans="1:7" s="142" customFormat="1" ht="26.4" x14ac:dyDescent="0.4">
      <c r="A159" s="204" t="s">
        <v>50</v>
      </c>
      <c r="B159" s="204"/>
      <c r="C159" s="204"/>
      <c r="D159" s="204"/>
      <c r="E159" s="204"/>
      <c r="F159" s="204"/>
      <c r="G159" s="204"/>
    </row>
    <row r="160" spans="1:7" s="10" customFormat="1" ht="21.6" x14ac:dyDescent="0.45">
      <c r="A160" s="167" t="s">
        <v>9</v>
      </c>
      <c r="B160" s="167"/>
      <c r="C160" s="167"/>
      <c r="D160" s="167"/>
      <c r="E160" s="167"/>
      <c r="F160" s="167"/>
      <c r="G160" s="167"/>
    </row>
    <row r="161" spans="1:7" s="12" customFormat="1" ht="21.6" thickBot="1" x14ac:dyDescent="0.45">
      <c r="A161" s="64"/>
      <c r="B161" s="76"/>
      <c r="C161" s="76"/>
      <c r="D161" s="92" t="s">
        <v>52</v>
      </c>
      <c r="E161" s="64"/>
      <c r="F161" s="64"/>
      <c r="G161" s="64"/>
    </row>
    <row r="162" spans="1:7" s="2" customFormat="1" ht="40.799999999999997" x14ac:dyDescent="0.25">
      <c r="A162" s="77" t="s">
        <v>35</v>
      </c>
      <c r="B162" s="196" t="s">
        <v>53</v>
      </c>
      <c r="C162" s="196"/>
      <c r="D162" s="54"/>
      <c r="E162" s="55"/>
      <c r="F162" s="55"/>
      <c r="G162" s="55"/>
    </row>
    <row r="163" spans="1:7" s="3" customFormat="1" ht="20.399999999999999" x14ac:dyDescent="0.35">
      <c r="A163" s="118">
        <v>1</v>
      </c>
      <c r="B163" s="119">
        <v>2</v>
      </c>
      <c r="C163" s="119">
        <v>3</v>
      </c>
      <c r="D163" s="119">
        <v>4</v>
      </c>
      <c r="E163" s="64"/>
      <c r="F163" s="64"/>
      <c r="G163" s="64"/>
    </row>
    <row r="164" spans="1:7" s="3" customFormat="1" ht="22.5" customHeight="1" x14ac:dyDescent="0.35">
      <c r="A164" s="202">
        <v>1</v>
      </c>
      <c r="B164" s="198" t="s">
        <v>54</v>
      </c>
      <c r="C164" s="120" t="s">
        <v>81</v>
      </c>
      <c r="D164" s="96" t="s">
        <v>171</v>
      </c>
      <c r="E164" s="64"/>
      <c r="F164" s="64"/>
      <c r="G164" s="64"/>
    </row>
    <row r="165" spans="1:7" s="3" customFormat="1" ht="22.5" customHeight="1" x14ac:dyDescent="0.35">
      <c r="A165" s="203"/>
      <c r="B165" s="199"/>
      <c r="C165" s="120" t="s">
        <v>38</v>
      </c>
      <c r="D165" s="95">
        <v>4</v>
      </c>
      <c r="E165" s="64"/>
      <c r="F165" s="64"/>
      <c r="G165" s="64"/>
    </row>
    <row r="166" spans="1:7" s="3" customFormat="1" ht="22.5" customHeight="1" x14ac:dyDescent="0.35">
      <c r="A166" s="111">
        <v>2</v>
      </c>
      <c r="B166" s="200" t="s">
        <v>58</v>
      </c>
      <c r="C166" s="201"/>
      <c r="D166" s="121">
        <v>20000</v>
      </c>
      <c r="E166" s="64"/>
      <c r="F166" s="64"/>
      <c r="G166" s="64"/>
    </row>
    <row r="167" spans="1:7" s="3" customFormat="1" ht="40.5" customHeight="1" x14ac:dyDescent="0.35">
      <c r="A167" s="111">
        <v>3</v>
      </c>
      <c r="B167" s="200" t="s">
        <v>60</v>
      </c>
      <c r="C167" s="201"/>
      <c r="D167" s="113">
        <f>'План продаж'!E6</f>
        <v>80000</v>
      </c>
      <c r="E167" s="64"/>
      <c r="F167" s="64"/>
      <c r="G167" s="64"/>
    </row>
    <row r="168" spans="1:7" s="3" customFormat="1" ht="30" customHeight="1" x14ac:dyDescent="0.35">
      <c r="A168" s="104"/>
      <c r="B168" s="64"/>
      <c r="C168" s="64"/>
      <c r="D168" s="64"/>
      <c r="E168" s="64"/>
      <c r="F168" s="64"/>
      <c r="G168" s="64"/>
    </row>
    <row r="169" spans="1:7" s="3" customFormat="1" ht="21.6" x14ac:dyDescent="0.45">
      <c r="A169" s="167" t="s">
        <v>10</v>
      </c>
      <c r="B169" s="167"/>
      <c r="C169" s="167"/>
      <c r="D169" s="167"/>
      <c r="E169" s="167"/>
      <c r="F169" s="167"/>
      <c r="G169" s="167"/>
    </row>
    <row r="170" spans="1:7" s="3" customFormat="1" ht="15.9" customHeight="1" thickBot="1" x14ac:dyDescent="0.3">
      <c r="A170" s="50"/>
      <c r="B170" s="50"/>
      <c r="C170" s="50"/>
      <c r="D170" s="50"/>
      <c r="E170" s="50"/>
      <c r="F170" s="50"/>
      <c r="G170" s="50"/>
    </row>
    <row r="171" spans="1:7" s="3" customFormat="1" ht="42" thickTop="1" thickBot="1" x14ac:dyDescent="0.4">
      <c r="A171" s="50"/>
      <c r="B171" s="115" t="s">
        <v>137</v>
      </c>
      <c r="C171" s="122">
        <v>4</v>
      </c>
      <c r="D171" s="123" t="str">
        <f>IF(C171=4,"НПД 4%",IF(C171=6,"НПД/УСН 6%",IF(C171=15,"УСН 15%",0)))</f>
        <v>НПД 4%</v>
      </c>
      <c r="E171" s="64"/>
      <c r="F171" s="50"/>
      <c r="G171" s="50"/>
    </row>
    <row r="172" spans="1:7" s="3" customFormat="1" ht="37.5" customHeight="1" thickTop="1" x14ac:dyDescent="0.25">
      <c r="A172" s="50"/>
      <c r="B172" s="177" t="s">
        <v>107</v>
      </c>
      <c r="C172" s="177"/>
      <c r="D172" s="177"/>
      <c r="E172" s="50"/>
      <c r="F172" s="50"/>
      <c r="G172" s="50"/>
    </row>
    <row r="173" spans="1:7" s="3" customFormat="1" ht="15.9" customHeight="1" x14ac:dyDescent="0.25">
      <c r="A173" s="50"/>
      <c r="B173" s="50"/>
      <c r="C173" s="50"/>
      <c r="D173" s="50"/>
      <c r="E173" s="50"/>
      <c r="F173" s="50"/>
      <c r="G173" s="50"/>
    </row>
    <row r="174" spans="1:7" s="3" customFormat="1" ht="19.5" customHeight="1" thickBot="1" x14ac:dyDescent="0.45">
      <c r="A174" s="64"/>
      <c r="B174" s="76"/>
      <c r="C174" s="92" t="s">
        <v>55</v>
      </c>
      <c r="D174" s="64"/>
      <c r="E174" s="64"/>
      <c r="F174" s="64"/>
      <c r="G174" s="64"/>
    </row>
    <row r="175" spans="1:7" s="2" customFormat="1" ht="40.799999999999997" x14ac:dyDescent="0.25">
      <c r="A175" s="124" t="s">
        <v>35</v>
      </c>
      <c r="B175" s="79" t="s">
        <v>53</v>
      </c>
      <c r="C175" s="125" t="s">
        <v>22</v>
      </c>
      <c r="D175" s="55"/>
      <c r="E175" s="55"/>
      <c r="F175" s="55"/>
      <c r="G175" s="55"/>
    </row>
    <row r="176" spans="1:7" s="3" customFormat="1" ht="20.25" customHeight="1" x14ac:dyDescent="0.4">
      <c r="A176" s="81">
        <v>1</v>
      </c>
      <c r="B176" s="56">
        <v>2</v>
      </c>
      <c r="C176" s="126">
        <v>3</v>
      </c>
      <c r="D176" s="64"/>
      <c r="E176" s="64"/>
      <c r="F176" s="64"/>
      <c r="G176" s="64"/>
    </row>
    <row r="177" spans="1:7" s="3" customFormat="1" ht="43.5" customHeight="1" x14ac:dyDescent="0.35">
      <c r="A177" s="127">
        <v>1</v>
      </c>
      <c r="B177" s="128" t="s">
        <v>56</v>
      </c>
      <c r="C177" s="129">
        <f>D167</f>
        <v>80000</v>
      </c>
      <c r="D177" s="64"/>
      <c r="E177" s="64"/>
      <c r="F177" s="64"/>
      <c r="G177" s="64"/>
    </row>
    <row r="178" spans="1:7" s="3" customFormat="1" ht="43.5" customHeight="1" x14ac:dyDescent="0.35">
      <c r="A178" s="127">
        <v>2</v>
      </c>
      <c r="B178" s="128" t="s">
        <v>59</v>
      </c>
      <c r="C178" s="129">
        <f>C146</f>
        <v>15000</v>
      </c>
      <c r="D178" s="64"/>
      <c r="E178" s="64"/>
      <c r="F178" s="64"/>
      <c r="G178" s="64"/>
    </row>
    <row r="179" spans="1:7" s="3" customFormat="1" ht="35.25" customHeight="1" x14ac:dyDescent="0.35">
      <c r="A179" s="127">
        <v>3</v>
      </c>
      <c r="B179" s="112" t="s">
        <v>89</v>
      </c>
      <c r="C179" s="129">
        <f>IF(C171=15,(C177-C178)*0.15,C177*C171/100)</f>
        <v>3200</v>
      </c>
      <c r="D179" s="64"/>
      <c r="E179" s="64"/>
      <c r="F179" s="64"/>
      <c r="G179" s="64"/>
    </row>
    <row r="180" spans="1:7" s="3" customFormat="1" ht="43.5" customHeight="1" x14ac:dyDescent="0.35">
      <c r="A180" s="127">
        <v>4</v>
      </c>
      <c r="B180" s="128" t="s">
        <v>90</v>
      </c>
      <c r="C180" s="129">
        <f>C177-C178-C179</f>
        <v>61800</v>
      </c>
      <c r="D180" s="64"/>
      <c r="E180" s="64"/>
      <c r="F180" s="64"/>
      <c r="G180" s="64"/>
    </row>
    <row r="181" spans="1:7" s="3" customFormat="1" ht="43.5" customHeight="1" x14ac:dyDescent="0.35">
      <c r="A181" s="127">
        <v>5</v>
      </c>
      <c r="B181" s="128" t="s">
        <v>11</v>
      </c>
      <c r="C181" s="129">
        <f>C180*12</f>
        <v>741600</v>
      </c>
      <c r="D181" s="64"/>
      <c r="E181" s="64"/>
      <c r="F181" s="64"/>
      <c r="G181" s="64"/>
    </row>
    <row r="182" spans="1:7" s="3" customFormat="1" ht="31.5" customHeight="1" x14ac:dyDescent="0.35">
      <c r="A182" s="127">
        <v>6</v>
      </c>
      <c r="B182" s="128" t="s">
        <v>57</v>
      </c>
      <c r="C182" s="130">
        <f>IF(C178=0,0,C180/C178)</f>
        <v>4.12</v>
      </c>
      <c r="D182" s="64"/>
      <c r="E182" s="64"/>
      <c r="F182" s="64"/>
      <c r="G182" s="64"/>
    </row>
    <row r="183" spans="1:7" ht="29.25" customHeight="1" thickBot="1" x14ac:dyDescent="0.45">
      <c r="A183" s="127">
        <v>7</v>
      </c>
      <c r="B183" s="131" t="s">
        <v>131</v>
      </c>
      <c r="C183" s="132">
        <f>ROUND(C92/C180,0)</f>
        <v>6</v>
      </c>
    </row>
    <row r="184" spans="1:7" s="3" customFormat="1" ht="20.399999999999999" x14ac:dyDescent="0.35">
      <c r="A184" s="64"/>
      <c r="B184" s="64"/>
      <c r="C184" s="64"/>
      <c r="D184" s="64"/>
      <c r="E184" s="64"/>
      <c r="F184" s="64"/>
      <c r="G184" s="64"/>
    </row>
    <row r="185" spans="1:7" s="14" customFormat="1" ht="43.5" customHeight="1" x14ac:dyDescent="0.25">
      <c r="A185" s="177" t="s">
        <v>12</v>
      </c>
      <c r="B185" s="177"/>
      <c r="C185" s="177"/>
      <c r="D185" s="177"/>
      <c r="E185" s="32"/>
      <c r="F185" s="133"/>
      <c r="G185" s="133"/>
    </row>
    <row r="186" spans="1:7" s="14" customFormat="1" ht="40.5" customHeight="1" x14ac:dyDescent="0.25">
      <c r="A186" s="177"/>
      <c r="B186" s="177"/>
      <c r="C186" s="177"/>
      <c r="D186" s="177"/>
      <c r="E186" s="32"/>
      <c r="F186" s="134"/>
      <c r="G186" s="133"/>
    </row>
    <row r="187" spans="1:7" s="3" customFormat="1" ht="33.75" customHeight="1" x14ac:dyDescent="0.35">
      <c r="A187" s="177" t="s">
        <v>91</v>
      </c>
      <c r="B187" s="177"/>
      <c r="C187" s="177"/>
      <c r="D187" s="177"/>
      <c r="E187" s="177"/>
      <c r="F187" s="51"/>
      <c r="G187" s="64"/>
    </row>
    <row r="188" spans="1:7" s="13" customFormat="1" ht="57.75" customHeight="1" x14ac:dyDescent="0.4">
      <c r="A188" s="34"/>
      <c r="B188" s="135"/>
      <c r="C188" s="34"/>
      <c r="D188" s="34"/>
      <c r="E188" s="34"/>
      <c r="F188" s="136"/>
      <c r="G188" s="136"/>
    </row>
    <row r="189" spans="1:7" ht="15.75" hidden="1" customHeight="1" x14ac:dyDescent="0.4"/>
  </sheetData>
  <sheetProtection formatCells="0" formatColumns="0" formatRows="0" insertColumns="0" insertRows="0" insertHyperlinks="0" deleteColumns="0" deleteRows="0" sort="0" autoFilter="0" pivotTables="0"/>
  <mergeCells count="90">
    <mergeCell ref="A49:G49"/>
    <mergeCell ref="A50:G50"/>
    <mergeCell ref="A51:G51"/>
    <mergeCell ref="A52:G52"/>
    <mergeCell ref="A53:G53"/>
    <mergeCell ref="B172:D172"/>
    <mergeCell ref="A15:G15"/>
    <mergeCell ref="A17:G17"/>
    <mergeCell ref="A29:G29"/>
    <mergeCell ref="A30:G30"/>
    <mergeCell ref="A31:G31"/>
    <mergeCell ref="A32:G32"/>
    <mergeCell ref="A19:G19"/>
    <mergeCell ref="A23:C23"/>
    <mergeCell ref="A24:C24"/>
    <mergeCell ref="A25:C25"/>
    <mergeCell ref="B54:G54"/>
    <mergeCell ref="A65:G65"/>
    <mergeCell ref="A41:C41"/>
    <mergeCell ref="B28:G28"/>
    <mergeCell ref="B48:G48"/>
    <mergeCell ref="A124:G124"/>
    <mergeCell ref="A138:G138"/>
    <mergeCell ref="B125:G125"/>
    <mergeCell ref="A187:E187"/>
    <mergeCell ref="A169:G169"/>
    <mergeCell ref="A185:D185"/>
    <mergeCell ref="A160:G160"/>
    <mergeCell ref="B162:C162"/>
    <mergeCell ref="B164:B165"/>
    <mergeCell ref="A186:D186"/>
    <mergeCell ref="B166:C166"/>
    <mergeCell ref="B167:C167"/>
    <mergeCell ref="A164:A165"/>
    <mergeCell ref="A149:G149"/>
    <mergeCell ref="A159:G159"/>
    <mergeCell ref="A137:G137"/>
    <mergeCell ref="A114:G114"/>
    <mergeCell ref="A81:A82"/>
    <mergeCell ref="A79:G79"/>
    <mergeCell ref="D81:F81"/>
    <mergeCell ref="A102:G102"/>
    <mergeCell ref="A46:G46"/>
    <mergeCell ref="A44:F44"/>
    <mergeCell ref="B5:G5"/>
    <mergeCell ref="B11:G11"/>
    <mergeCell ref="B16:G16"/>
    <mergeCell ref="B18:G18"/>
    <mergeCell ref="A37:G37"/>
    <mergeCell ref="A38:G38"/>
    <mergeCell ref="A39:G39"/>
    <mergeCell ref="A40:G40"/>
    <mergeCell ref="B36:G36"/>
    <mergeCell ref="A1:G1"/>
    <mergeCell ref="A2:G2"/>
    <mergeCell ref="A47:F47"/>
    <mergeCell ref="A42:G42"/>
    <mergeCell ref="A43:G43"/>
    <mergeCell ref="A10:G10"/>
    <mergeCell ref="A34:G34"/>
    <mergeCell ref="A35:G35"/>
    <mergeCell ref="A7:G7"/>
    <mergeCell ref="A8:G8"/>
    <mergeCell ref="A9:G9"/>
    <mergeCell ref="A6:G6"/>
    <mergeCell ref="A12:G12"/>
    <mergeCell ref="A13:G13"/>
    <mergeCell ref="A14:G14"/>
    <mergeCell ref="A45:G45"/>
    <mergeCell ref="B100:F100"/>
    <mergeCell ref="B94:F94"/>
    <mergeCell ref="C81:C82"/>
    <mergeCell ref="B81:B82"/>
    <mergeCell ref="A66:G66"/>
    <mergeCell ref="B95:F95"/>
    <mergeCell ref="B96:F96"/>
    <mergeCell ref="B97:F97"/>
    <mergeCell ref="B98:F98"/>
    <mergeCell ref="B99:F99"/>
    <mergeCell ref="A69:G69"/>
    <mergeCell ref="A68:G68"/>
    <mergeCell ref="A67:G67"/>
    <mergeCell ref="A72:G72"/>
    <mergeCell ref="A59:B59"/>
    <mergeCell ref="B71:C71"/>
    <mergeCell ref="A55:G55"/>
    <mergeCell ref="A56:G56"/>
    <mergeCell ref="A57:G57"/>
    <mergeCell ref="A58:G58"/>
    <mergeCell ref="A64:G64"/>
  </mergeCells>
  <phoneticPr fontId="2" type="noConversion"/>
  <dataValidations count="1">
    <dataValidation type="list" allowBlank="1" showInputMessage="1" showErrorMessage="1" sqref="C171" xr:uid="{00000000-0002-0000-0000-000000000000}">
      <formula1>"4, 6,15"</formula1>
    </dataValidation>
  </dataValidations>
  <pageMargins left="0.74803149606299213" right="0.39370078740157483" top="0.39370078740157483" bottom="0.39370078740157483" header="0" footer="0"/>
  <pageSetup paperSize="9" scale="52" fitToHeight="0" orientation="portrait" r:id="rId1"/>
  <headerFooter alignWithMargins="0">
    <oddFooter>&amp;R&amp;P</oddFooter>
  </headerFooter>
  <rowBreaks count="5" manualBreakCount="5">
    <brk id="32" max="16383" man="1"/>
    <brk id="58" max="16383" man="1"/>
    <brk id="78" max="16383" man="1"/>
    <brk id="113" max="16383" man="1"/>
    <brk id="1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pageSetUpPr fitToPage="1"/>
  </sheetPr>
  <dimension ref="A1:E6"/>
  <sheetViews>
    <sheetView workbookViewId="0">
      <selection activeCell="C31" sqref="C31"/>
    </sheetView>
  </sheetViews>
  <sheetFormatPr defaultRowHeight="13.2" x14ac:dyDescent="0.25"/>
  <cols>
    <col min="1" max="1" width="9.109375" style="25"/>
    <col min="2" max="2" width="33.6640625" style="25" customWidth="1"/>
    <col min="3" max="3" width="21.109375" style="25" customWidth="1"/>
    <col min="4" max="4" width="20" style="25" customWidth="1"/>
    <col min="5" max="5" width="24.33203125" style="25" customWidth="1"/>
  </cols>
  <sheetData>
    <row r="1" spans="1:5" ht="17.399999999999999" x14ac:dyDescent="0.25">
      <c r="A1" s="229" t="s">
        <v>114</v>
      </c>
      <c r="B1" s="229"/>
      <c r="C1" s="229"/>
      <c r="D1" s="229"/>
      <c r="E1" s="229"/>
    </row>
    <row r="2" spans="1:5" ht="17.399999999999999" x14ac:dyDescent="0.25">
      <c r="A2" s="20"/>
      <c r="B2" s="20"/>
      <c r="C2" s="20"/>
      <c r="D2" s="20"/>
      <c r="E2" s="20" t="s">
        <v>115</v>
      </c>
    </row>
    <row r="3" spans="1:5" ht="15.6" thickBot="1" x14ac:dyDescent="0.3">
      <c r="A3" s="21"/>
      <c r="B3" s="22"/>
      <c r="C3" s="22"/>
      <c r="D3" s="22"/>
      <c r="E3" s="22"/>
    </row>
    <row r="4" spans="1:5" ht="35.4" thickBot="1" x14ac:dyDescent="0.3">
      <c r="A4" s="23" t="s">
        <v>116</v>
      </c>
      <c r="B4" s="24" t="s">
        <v>117</v>
      </c>
      <c r="C4" s="24" t="s">
        <v>118</v>
      </c>
      <c r="D4" s="24" t="s">
        <v>66</v>
      </c>
      <c r="E4" s="24" t="s">
        <v>119</v>
      </c>
    </row>
    <row r="5" spans="1:5" ht="15.6" x14ac:dyDescent="0.25">
      <c r="A5" s="16">
        <v>1</v>
      </c>
      <c r="B5" s="16" t="s">
        <v>172</v>
      </c>
      <c r="C5" s="17">
        <v>20000</v>
      </c>
      <c r="D5" s="18">
        <v>4</v>
      </c>
      <c r="E5" s="17">
        <f t="shared" ref="E5" si="0">C5*D5</f>
        <v>80000</v>
      </c>
    </row>
    <row r="6" spans="1:5" ht="15.6" x14ac:dyDescent="0.25">
      <c r="A6" s="230"/>
      <c r="B6" s="231" t="s">
        <v>120</v>
      </c>
      <c r="C6" s="15"/>
      <c r="D6" s="19">
        <f>SUM(D5:D5)</f>
        <v>4</v>
      </c>
      <c r="E6" s="15">
        <f>SUM(E5:E5)</f>
        <v>80000</v>
      </c>
    </row>
  </sheetData>
  <mergeCells count="2">
    <mergeCell ref="A1:E1"/>
    <mergeCell ref="A6:B6"/>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БизнесПлан</vt:lpstr>
      <vt:lpstr>План продаж</vt:lpstr>
      <vt:lpstr>месСебест</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2025-03-12T06:08:39Z</cp:lastPrinted>
  <dcterms:created xsi:type="dcterms:W3CDTF">2009-05-20T11:30:47Z</dcterms:created>
  <dcterms:modified xsi:type="dcterms:W3CDTF">2025-04-05T11:22:50Z</dcterms:modified>
</cp:coreProperties>
</file>