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FF8592CC-C341-42EA-9571-5193EBF35BF9}" xr6:coauthVersionLast="37" xr6:coauthVersionMax="47" xr10:uidLastSave="{00000000-0000-0000-0000-000000000000}"/>
  <bookViews>
    <workbookView xWindow="0" yWindow="0" windowWidth="14088" windowHeight="12816" xr2:uid="{00000000-000D-0000-FFFF-FFFF00000000}"/>
  </bookViews>
  <sheets>
    <sheet name="БизнесПлан" sheetId="1" r:id="rId1"/>
    <sheet name="План продаж" sheetId="2" r:id="rId2"/>
  </sheets>
  <definedNames>
    <definedName name="месСебест">БизнесПлан!$E$154</definedName>
    <definedName name="месячнаяПрограмма">БизнесПлан!#REF!</definedName>
    <definedName name="_xlnm.Print_Area" localSheetId="0">БизнесПлан!$A$1:$H$200</definedName>
  </definedNames>
  <calcPr calcId="179021"/>
</workbook>
</file>

<file path=xl/calcChain.xml><?xml version="1.0" encoding="utf-8"?>
<calcChain xmlns="http://schemas.openxmlformats.org/spreadsheetml/2006/main">
  <c r="C13" i="2" l="1"/>
  <c r="F145" i="1" l="1"/>
  <c r="F144" i="1"/>
  <c r="F143" i="1"/>
  <c r="F142" i="1"/>
  <c r="D11" i="2"/>
  <c r="D178" i="1" s="1"/>
  <c r="E9" i="2"/>
  <c r="E8" i="2"/>
  <c r="E7" i="2"/>
  <c r="E6" i="2"/>
  <c r="E5" i="2"/>
  <c r="E11" i="2" l="1"/>
  <c r="D180" i="1" s="1"/>
  <c r="E93" i="1"/>
  <c r="C94" i="1"/>
  <c r="E98" i="1"/>
  <c r="C93" i="1"/>
  <c r="F93" i="1" s="1"/>
  <c r="D94" i="1" l="1"/>
  <c r="F94" i="1" s="1"/>
  <c r="C85" i="1"/>
  <c r="C97" i="1" s="1"/>
  <c r="D184" i="1" l="1"/>
  <c r="E99" i="1" l="1"/>
  <c r="F92" i="1"/>
  <c r="E97" i="1" l="1"/>
  <c r="E92" i="1"/>
  <c r="E69" i="1" l="1"/>
  <c r="C131" i="1"/>
  <c r="C158" i="1" l="1"/>
  <c r="C99" i="1"/>
  <c r="F69" i="1"/>
  <c r="G69" i="1" s="1"/>
  <c r="G70" i="1" s="1"/>
  <c r="C98" i="1" s="1"/>
  <c r="F98" i="1" s="1"/>
  <c r="D123" i="1" l="1"/>
  <c r="C95" i="1" s="1"/>
  <c r="F139" i="1"/>
  <c r="D41" i="1"/>
  <c r="F140" i="1"/>
  <c r="F141" i="1"/>
  <c r="F99" i="1"/>
  <c r="C156" i="1"/>
  <c r="F97" i="1"/>
  <c r="C157" i="1"/>
  <c r="C155" i="1" l="1" a="1"/>
  <c r="C155" i="1" s="1"/>
  <c r="C159" i="1" s="1"/>
  <c r="D95" i="1"/>
  <c r="F95" i="1" s="1"/>
  <c r="F146" i="1"/>
  <c r="C190" i="1"/>
  <c r="C192" i="1" s="1"/>
  <c r="C191" i="1" l="1"/>
  <c r="C193" i="1" s="1"/>
  <c r="C160" i="1"/>
  <c r="C96" i="1"/>
  <c r="C166" i="1" l="1"/>
  <c r="C168" i="1" s="1"/>
  <c r="F96" i="1"/>
  <c r="F100" i="1" s="1"/>
  <c r="D24" i="1" s="1"/>
  <c r="C194" i="1"/>
  <c r="C100" i="1"/>
  <c r="D21" i="1" s="1"/>
  <c r="C195" i="1"/>
  <c r="C169" i="1" l="1"/>
  <c r="D100" i="1"/>
  <c r="E96" i="1" s="1"/>
  <c r="C196" i="1"/>
  <c r="D23" i="1" l="1"/>
  <c r="E94" i="1"/>
  <c r="E95" i="1"/>
</calcChain>
</file>

<file path=xl/sharedStrings.xml><?xml version="1.0" encoding="utf-8"?>
<sst xmlns="http://schemas.openxmlformats.org/spreadsheetml/2006/main" count="226" uniqueCount="201">
  <si>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</si>
  <si>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</si>
  <si>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</si>
  <si>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</si>
  <si>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</si>
  <si>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</si>
  <si>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</si>
  <si>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</si>
  <si>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</si>
  <si>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</si>
  <si>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</si>
  <si>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</si>
  <si>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</si>
  <si>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</si>
  <si>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</si>
  <si>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</si>
  <si>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</si>
  <si>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</si>
  <si>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</si>
  <si>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</si>
  <si>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</si>
  <si>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</si>
  <si>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</si>
  <si>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</si>
  <si>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</si>
  <si>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</si>
  <si>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</si>
  <si>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</si>
  <si>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</si>
  <si>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</si>
  <si>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</si>
  <si>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</si>
  <si>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</si>
  <si>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</si>
  <si>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</si>
  <si>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</si>
  <si>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</si>
  <si>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</si>
  <si>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</si>
  <si>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</si>
  <si>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</si>
  <si>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</si>
  <si>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</si>
  <si>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</si>
  <si>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</si>
  <si>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</si>
  <si>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</si>
  <si>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</si>
  <si>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</si>
  <si>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</si>
  <si>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</si>
  <si>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</si>
  <si>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</si>
  <si>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</si>
  <si>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</si>
  <si>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</si>
  <si>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</si>
  <si>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</si>
  <si>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</si>
  <si>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</si>
  <si>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</si>
  <si>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</si>
  <si>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</si>
  <si>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</si>
  <si>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</si>
  <si>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</si>
  <si>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</si>
  <si>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</si>
  <si>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</si>
  <si>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</si>
  <si>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</si>
  <si>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</si>
  <si>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</si>
  <si>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</si>
  <si>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</si>
  <si>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</si>
  <si>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</si>
  <si>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</si>
  <si>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</si>
  <si>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</si>
  <si>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</si>
  <si>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</si>
  <si>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</si>
  <si>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</si>
  <si>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</si>
  <si>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</si>
  <si>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</si>
  <si>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</si>
  <si>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</si>
  <si>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</si>
  <si>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</si>
  <si>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</si>
  <si>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</si>
  <si>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</si>
  <si>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</si>
  <si>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</si>
  <si>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</si>
  <si>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</si>
  <si>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</si>
  <si>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</si>
  <si>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</si>
  <si>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</si>
  <si>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</si>
  <si>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</si>
  <si>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</si>
  <si>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</si>
  <si>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</si>
  <si>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</si>
  <si>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</si>
  <si>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 xml:space="preserve"> Самозанятый</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</si>
  <si>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</si>
  <si>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</si>
  <si>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</si>
  <si>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</si>
  <si>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</si>
  <si>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</si>
  <si>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</si>
  <si>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</si>
  <si>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</si>
  <si>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</si>
  <si>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</si>
  <si>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</si>
  <si>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</si>
  <si>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</si>
  <si>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</si>
  <si>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</si>
  <si>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</si>
  <si>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</si>
  <si>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</si>
  <si>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</si>
  <si>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</si>
  <si>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</si>
  <si>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(см. план продаж)</t>
  </si>
  <si>
    <t>Срок окупаемости, мес.</t>
  </si>
  <si>
    <t xml:space="preserve"> * содержание основных средств, связь, транспорт, реклама, бухучет</t>
  </si>
  <si>
    <t xml:space="preserve">Используемая площадь: </t>
  </si>
  <si>
    <t>Размещение или продвижение на торговых площадках, сервисах объявлений и соцсетях</t>
  </si>
  <si>
    <r>
      <t xml:space="preserve">2.3.
</t>
    </r>
    <r>
      <rPr>
        <b/>
        <sz val="16"/>
        <color rgb="FF0000FF"/>
        <rFont val="Courier New"/>
        <family val="3"/>
        <charset val="204"/>
      </rPr>
      <t xml:space="preserve">
</t>
    </r>
  </si>
  <si>
    <r>
      <rPr>
        <b/>
        <sz val="16"/>
        <rFont val="Courier New"/>
        <family val="3"/>
        <charset val="204"/>
      </rPr>
      <t>2.5. Время, необходимое для начала деятельности:</t>
    </r>
    <r>
      <rPr>
        <sz val="16"/>
        <rFont val="Courier New"/>
        <family val="3"/>
        <charset val="204"/>
      </rPr>
      <t xml:space="preserve"> </t>
    </r>
    <r>
      <rPr>
        <sz val="16"/>
        <color indexed="12"/>
        <rFont val="Courier New"/>
        <family val="3"/>
        <charset val="204"/>
      </rPr>
      <t>2 месяца</t>
    </r>
  </si>
  <si>
    <r>
      <t xml:space="preserve"> * -</t>
    </r>
    <r>
      <rPr>
        <b/>
        <i/>
        <sz val="16"/>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</si>
  <si>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1.2. </t>
  </si>
  <si>
    <t>1.1.</t>
  </si>
  <si>
    <t>Выберите ставку   налога --------------------------&gt;&gt;&gt;</t>
  </si>
  <si>
    <t>Наименование учебного учреждения: Восточная экономико-юридическое гуманитарная академия</t>
  </si>
  <si>
    <t>Квалификация/специальность по диплому: Юрист, по специальности "Юрисприденция"</t>
  </si>
  <si>
    <t>Факты, подтверждающие квалификацию по выбранному виду деятельности (если вид деятельности не совпадает с основным образованием): Закночила курс основ конструирования, моделирования и пошива одежды Школа шитья Олеси Строгановой</t>
  </si>
  <si>
    <r>
      <t>Продукция/услуги</t>
    </r>
    <r>
      <rPr>
        <sz val="16"/>
        <color rgb="FF0000FF"/>
        <rFont val="Courier New"/>
        <family val="3"/>
        <charset val="204"/>
      </rPr>
      <t xml:space="preserve">: </t>
    </r>
    <r>
      <rPr>
        <sz val="16"/>
        <rFont val="Courier New"/>
        <family val="3"/>
        <charset val="204"/>
      </rPr>
      <t>Индивидуальный пошив мужской и женской одежды</t>
    </r>
  </si>
  <si>
    <t>Встреча с клиентом,</t>
  </si>
  <si>
    <t>Подготовить эскиз и согласовать с заказчиком</t>
  </si>
  <si>
    <t>Подготовить изделие для примерки с клиентом</t>
  </si>
  <si>
    <t>Закончить процесс пошива изделия</t>
  </si>
  <si>
    <t>Провести примерку на клиенте</t>
  </si>
  <si>
    <t>Подготовить расчет</t>
  </si>
  <si>
    <t>Выдать клиенту готовое изделие</t>
  </si>
  <si>
    <t xml:space="preserve">Проконсультировать по услуге:Выяснить пожелания и обговорить сроки изготовления, </t>
  </si>
  <si>
    <t>Швейная машина Janome6180</t>
  </si>
  <si>
    <t>Оверлок Juki B-950</t>
  </si>
  <si>
    <t>Промышленная машина Jack F-5</t>
  </si>
  <si>
    <t>Стол для промышленной машины Jack F-5</t>
  </si>
  <si>
    <t>Парогенератор Lelit PS-20</t>
  </si>
  <si>
    <t>Манекен Чайка</t>
  </si>
  <si>
    <t>Освещение</t>
  </si>
  <si>
    <t>Иглы</t>
  </si>
  <si>
    <t>шт.</t>
  </si>
  <si>
    <t>Ножницы</t>
  </si>
  <si>
    <t>Мелки</t>
  </si>
  <si>
    <t xml:space="preserve">Швейная фурнитура для пошива </t>
  </si>
  <si>
    <t>дублерин</t>
  </si>
  <si>
    <t>Резинки</t>
  </si>
  <si>
    <t>Тесьма</t>
  </si>
  <si>
    <t>Пошив платьев</t>
  </si>
  <si>
    <t>Пошив Брюк</t>
  </si>
  <si>
    <t>Пошив Юбки</t>
  </si>
  <si>
    <t>Ремонт одежды</t>
  </si>
  <si>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Пошив женской одежды (юбки, брюки, пальто, платья, костюмы, пиджаки, ветровки, легкая верхняя одежда), ремонт одежды</t>
    </r>
  </si>
  <si>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Нет</t>
    </r>
  </si>
  <si>
    <t>Предоставление услуг по пошиву одежды, предусмотренным заказом и желание заказчика</t>
  </si>
  <si>
    <t>Пошив Костюма Двойка</t>
  </si>
  <si>
    <t>Каналы сбыта: Сарафанное радио, продажа через социальные сети.</t>
  </si>
  <si>
    <t>Конкурентная способность (наличие конкурента): В ходе проведения конкуретного анализа Ателье премиум качеств в городе Самара были выявлены следующие конкуренты: 
Отелье IZUM - шьют в большей степени свадебные платья, карсеты. Средняя цена пошива 15.000 руб. Клиенты: состоятельные люди, невесты. Ателье Олеси Строгановой - шьет как мужскую, так и женскую оджеду. Известны за счет высокого качества пошива (работает целый цех мастериц), очень популярны в социальных сетях. Делают больше упор на обучение шитью, а не на самом ателье. Сформированная база очень состоятельных клиентов. Находятся в центре города. Средний чек - 30.000 руб. Ателье "Образ" - шьют различные варианты одежды, отсутствует позиционирование, не ведут социальные сети, поток клиентов идет по сарафанному радио. Позиционируеют себя как ателье среднего сегмента. Средний чек 10.500руб. Находятся в Промышленном районе. ВЫВОД: После проведения анализа конкуретнов были выявлены следующие кокурентные преимущества: 1. Я буду продавать не просто вещи, а изделия премиального качества, которое в нашем городе практически не встретишь. 2. Цены на мои изделия будут соответствовать ценам ниже среднего уровня ценам ателье. Акцент в моих социальных сетях будет сделан на грамотном позиционировании и изделиях, сшитые по индивидуальным меркам с качественной технологией премиального уровня пошива</t>
  </si>
  <si>
    <t>Реклама (необходимость, её виды): Реклама необходима. Контент-маркетинг, работа и сторудничество с блоггерами Самары, коллаборации с кафе, ресторанов</t>
  </si>
  <si>
    <t>предпринимательского проекта : Пощив одежды на заказ</t>
  </si>
  <si>
    <t>Фамилия, имя и отчество (последнее - при наличии) предпринимателя: Ферапонтова Наталья Владимировна</t>
  </si>
  <si>
    <t xml:space="preserve">ИНН </t>
  </si>
  <si>
    <r>
      <t>Адрес регистрации:</t>
    </r>
    <r>
      <rPr>
        <sz val="16"/>
        <color rgb="FF0000FF"/>
        <rFont val="Courier New"/>
        <family val="3"/>
        <charset val="204"/>
      </rPr>
      <t xml:space="preserve"> </t>
    </r>
    <r>
      <rPr>
        <sz val="16"/>
        <rFont val="Courier New"/>
        <family val="3"/>
        <charset val="204"/>
      </rPr>
      <t xml:space="preserve">г. Самара, </t>
    </r>
  </si>
  <si>
    <t xml:space="preserve">Номер тел.:   E-mail: </t>
  </si>
  <si>
    <t xml:space="preserve">Дата рождения: </t>
  </si>
  <si>
    <t>Уровень (вид) образования: высшее</t>
  </si>
  <si>
    <t>Адрес: Самара, ул</t>
  </si>
  <si>
    <t>Тип помещения: квартира</t>
  </si>
  <si>
    <t>Право использования (собственность/аренда): собственная</t>
  </si>
  <si>
    <r>
      <rPr>
        <b/>
        <sz val="16"/>
        <rFont val="Courier New"/>
        <family val="3"/>
        <charset val="204"/>
      </rPr>
      <t>2.1. Полное название вида предпринимательской деятельности с указанием кодов ОКВЭД:
Пошив одежды</t>
    </r>
    <r>
      <rPr>
        <sz val="16"/>
        <rFont val="Courier New"/>
        <family val="3"/>
        <charset val="204"/>
      </rPr>
      <t xml:space="preserve"> </t>
    </r>
  </si>
  <si>
    <t>Работа выполняется из материала заказчика</t>
  </si>
  <si>
    <t>2.7. Имеющиеся активы для реализации проекта: Есть необходимая мебель, есть действующая страница в соц. Сетях (Вк, Телеграм)</t>
  </si>
  <si>
    <r>
      <t>приобретение основных средств, материальных запасов (перечислить)</t>
    </r>
    <r>
      <rPr>
        <sz val="16"/>
        <color theme="1"/>
        <rFont val="Courier New"/>
        <family val="3"/>
        <charset val="204"/>
      </rPr>
      <t xml:space="preserve">: Швейная машина Janome6180, Оверлок Juki B-950, Промышленная машина Jack F-5, Стол для промышленной машины Jack F-5, Парогенератор Lelit PS-20, Манекен Чайка, Настольняа лампа, 
</t>
    </r>
  </si>
  <si>
    <r>
      <t>помещение, энергоносители (эл.энергия, вода, газ)</t>
    </r>
    <r>
      <rPr>
        <sz val="16"/>
        <color theme="1"/>
        <rFont val="Courier New"/>
        <family val="3"/>
        <charset val="204"/>
      </rPr>
      <t xml:space="preserve">: Электроэнергия, отопление, вода и канализация есть в рабочем помещении
</t>
    </r>
  </si>
  <si>
    <r>
      <t>инструмент (перечислить)</t>
    </r>
    <r>
      <rPr>
        <sz val="16"/>
        <color theme="1"/>
        <rFont val="Courier New"/>
        <family val="3"/>
        <charset val="204"/>
      </rPr>
      <t xml:space="preserve">: Иглы, Ножницы, Мелки, Насадка на парогенератор </t>
    </r>
  </si>
  <si>
    <r>
      <rPr>
        <u/>
        <sz val="16"/>
        <color theme="1"/>
        <rFont val="Courier New"/>
        <family val="3"/>
        <charset val="204"/>
      </rPr>
      <t>сырье, материалы, покупные комплектующие изделия (перечислить)</t>
    </r>
    <r>
      <rPr>
        <sz val="16"/>
        <color theme="1"/>
        <rFont val="Courier New"/>
        <family val="3"/>
        <charset val="204"/>
      </rPr>
      <t>: коробка для упаковки товара, Швейная фурнитура для пошива, дублерин, Резинки, Тесьма,</t>
    </r>
  </si>
  <si>
    <t>Основной сегмент клиентов (кто в основном покупает продукцию/услуги): Девушки и женщины от 23 до 50 лет, которые хотят получить качественную одежду из хороших и дорогих тканей и с высоким качеством пошива.</t>
  </si>
  <si>
    <t>Уровень цены (по сравнению с аналогом): 12.000р за пошив против 15.000</t>
  </si>
  <si>
    <t>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</si>
</sst>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9"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b/>
      <sz val="16"/>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sz val="16"/>
      <color indexed="12"/>
      <name val="Courier New"/>
      <family val="3"/>
      <charset val="204"/>
    </font>
    <font>
      <b/>
      <sz val="16"/>
      <color rgb="FF0000FF"/>
      <name val="Courier New"/>
      <family val="3"/>
      <charset val="204"/>
    </font>
    <font>
      <sz val="16"/>
      <name val="Arial"/>
      <family val="2"/>
      <charset val="204"/>
    </font>
    <font>
      <b/>
      <sz val="16"/>
      <color rgb="FF6415D9"/>
      <name val="Arial"/>
      <family val="2"/>
      <charset val="204"/>
    </font>
    <font>
      <i/>
      <sz val="16"/>
      <name val="Courier New"/>
      <family val="3"/>
      <charset val="204"/>
    </font>
    <font>
      <b/>
      <i/>
      <sz val="16"/>
      <name val="Courier New"/>
      <family val="3"/>
      <charset val="204"/>
    </font>
    <font>
      <sz val="16"/>
      <color rgb="FF0000CC"/>
      <name val="Arial"/>
      <family val="2"/>
      <charset val="204"/>
    </font>
    <font>
      <b/>
      <sz val="16"/>
      <color rgb="FF0000CC"/>
      <name val="Arial"/>
      <family val="2"/>
      <charset val="204"/>
    </font>
    <font>
      <b/>
      <sz val="24"/>
      <name val="Courier New"/>
      <family val="3"/>
      <charset val="204"/>
    </font>
    <font>
      <b/>
      <sz val="22"/>
      <name val="Courier New"/>
      <family val="3"/>
      <charset val="204"/>
    </font>
    <font>
      <b/>
      <sz val="20"/>
      <name val="Courier New"/>
      <family val="3"/>
      <charset val="204"/>
    </font>
    <font>
      <sz val="20"/>
      <name val="Courier New"/>
      <family val="3"/>
      <charset val="204"/>
    </font>
    <font>
      <b/>
      <sz val="20"/>
      <name val="Arial"/>
      <family val="2"/>
      <charset val="204"/>
    </font>
    <font>
      <i/>
      <sz val="12"/>
      <name val="Courier New"/>
      <family val="3"/>
      <charset val="204"/>
    </font>
    <font>
      <sz val="16"/>
      <color theme="1"/>
      <name val="Courier New"/>
      <family val="3"/>
      <charset val="204"/>
    </font>
    <font>
      <u/>
      <sz val="16"/>
      <color theme="1"/>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23">
    <xf numFmtId="0" fontId="0" fillId="0" borderId="0" xfId="0"/>
    <xf numFmtId="0" fontId="3" fillId="0" borderId="0" xfId="0" applyFont="1"/>
    <xf numFmtId="0" fontId="3" fillId="0" borderId="0" xfId="0" applyFont="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Alignment="1">
      <alignment horizontal="center" vertical="center"/>
    </xf>
    <xf numFmtId="0" fontId="4" fillId="0" borderId="0" xfId="0" applyFont="1" applyProtection="1">
      <protection locked="0"/>
    </xf>
    <xf numFmtId="0" fontId="4" fillId="0" borderId="0" xfId="0" applyFont="1" applyAlignment="1">
      <alignment vertical="top"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Alignment="1" applyProtection="1">
      <alignment vertical="top" wrapText="1"/>
      <protection locked="0"/>
    </xf>
    <xf numFmtId="165" fontId="5" fillId="2" borderId="2" xfId="0" applyNumberFormat="1" applyFont="1" applyFill="1" applyBorder="1" applyAlignment="1">
      <alignment horizontal="center" vertical="center" shrinkToFit="1"/>
    </xf>
    <xf numFmtId="0" fontId="4" fillId="3" borderId="2" xfId="0" applyFont="1" applyFill="1" applyBorder="1" applyAlignment="1" applyProtection="1">
      <alignment horizontal="left" vertical="center" wrapText="1"/>
      <protection locked="0"/>
    </xf>
    <xf numFmtId="165" fontId="6" fillId="4" borderId="15" xfId="1" applyNumberFormat="1" applyFont="1" applyFill="1" applyBorder="1" applyAlignment="1" applyProtection="1">
      <alignment horizontal="center" vertical="center" shrinkToFit="1"/>
      <protection locked="0"/>
    </xf>
    <xf numFmtId="3" fontId="6" fillId="4" borderId="15" xfId="1" applyNumberFormat="1" applyFont="1" applyFill="1" applyBorder="1" applyAlignment="1" applyProtection="1">
      <alignment horizontal="center" vertical="center" shrinkToFit="1"/>
      <protection locked="0"/>
    </xf>
    <xf numFmtId="3" fontId="5" fillId="2" borderId="2" xfId="0" applyNumberFormat="1" applyFont="1" applyFill="1" applyBorder="1" applyAlignment="1">
      <alignment horizontal="center" vertical="center" shrinkToFit="1"/>
    </xf>
    <xf numFmtId="0" fontId="8"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9" fillId="0" borderId="0" xfId="0" applyFont="1" applyProtection="1">
      <protection locked="0"/>
    </xf>
    <xf numFmtId="0" fontId="8" fillId="0" borderId="3"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7" fillId="0" borderId="0" xfId="0" applyFont="1" applyAlignment="1" applyProtection="1">
      <alignment horizontal="left" vertical="top"/>
      <protection locked="0"/>
    </xf>
    <xf numFmtId="165" fontId="7" fillId="2" borderId="3" xfId="0" applyNumberFormat="1" applyFont="1" applyFill="1" applyBorder="1" applyAlignment="1">
      <alignment horizontal="center" vertical="center" shrinkToFit="1"/>
    </xf>
    <xf numFmtId="0" fontId="11" fillId="0" borderId="0" xfId="0" applyFont="1" applyAlignment="1" applyProtection="1">
      <alignment vertical="top" wrapText="1"/>
      <protection locked="0"/>
    </xf>
    <xf numFmtId="0" fontId="11" fillId="0" borderId="0" xfId="0" applyFont="1" applyProtection="1">
      <protection locked="0"/>
    </xf>
    <xf numFmtId="165" fontId="7" fillId="0" borderId="0" xfId="0" applyNumberFormat="1" applyFont="1" applyAlignment="1" applyProtection="1">
      <alignment horizontal="center" vertical="center" shrinkToFit="1"/>
      <protection locked="0"/>
    </xf>
    <xf numFmtId="0" fontId="7" fillId="0" borderId="0" xfId="0" applyFont="1" applyAlignment="1" applyProtection="1">
      <alignment vertical="top"/>
      <protection locked="0"/>
    </xf>
    <xf numFmtId="165" fontId="7" fillId="2" borderId="2" xfId="0" applyNumberFormat="1" applyFont="1" applyFill="1" applyBorder="1" applyAlignment="1">
      <alignment vertical="top" shrinkToFit="1"/>
    </xf>
    <xf numFmtId="0" fontId="7" fillId="0" borderId="19" xfId="0" applyFont="1" applyBorder="1" applyProtection="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0" fontId="11" fillId="0" borderId="2" xfId="0" applyFont="1" applyBorder="1" applyAlignment="1" applyProtection="1">
      <alignment vertical="top" wrapText="1"/>
      <protection locked="0"/>
    </xf>
    <xf numFmtId="164" fontId="7" fillId="3" borderId="2" xfId="1"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165" fontId="7" fillId="2" borderId="2" xfId="0" applyNumberFormat="1" applyFont="1" applyFill="1" applyBorder="1" applyAlignment="1">
      <alignment vertical="top" wrapText="1"/>
    </xf>
    <xf numFmtId="165" fontId="7" fillId="2" borderId="2" xfId="0" applyNumberFormat="1" applyFont="1" applyFill="1" applyBorder="1" applyAlignment="1">
      <alignment horizontal="center" vertical="top" wrapText="1"/>
    </xf>
    <xf numFmtId="0" fontId="7" fillId="0" borderId="0" xfId="0" applyFont="1" applyProtection="1">
      <protection locked="0"/>
    </xf>
    <xf numFmtId="0" fontId="11" fillId="0" borderId="0" xfId="0" applyFont="1" applyAlignment="1" applyProtection="1">
      <alignment horizontal="left" vertical="top" wrapText="1"/>
      <protection locked="0"/>
    </xf>
    <xf numFmtId="0" fontId="15" fillId="0" borderId="0" xfId="0" applyFont="1" applyAlignment="1" applyProtection="1">
      <alignment horizontal="left" wrapText="1"/>
      <protection locked="0"/>
    </xf>
    <xf numFmtId="0" fontId="10" fillId="0" borderId="0" xfId="0" applyFont="1" applyAlignment="1" applyProtection="1">
      <alignment horizontal="right" wrapText="1"/>
      <protection locked="0"/>
    </xf>
    <xf numFmtId="0" fontId="15" fillId="0" borderId="2" xfId="0" applyFont="1" applyBorder="1" applyAlignment="1" applyProtection="1">
      <alignment horizontal="center" wrapText="1"/>
      <protection locked="0"/>
    </xf>
    <xf numFmtId="0" fontId="15" fillId="0" borderId="2" xfId="0" applyFont="1" applyBorder="1" applyAlignment="1" applyProtection="1">
      <alignment horizontal="center" vertical="center" wrapText="1"/>
      <protection locked="0"/>
    </xf>
    <xf numFmtId="0" fontId="15" fillId="0" borderId="0" xfId="0" applyFont="1" applyAlignment="1" applyProtection="1">
      <alignment vertical="center"/>
      <protection locked="0"/>
    </xf>
    <xf numFmtId="0" fontId="10" fillId="0" borderId="2" xfId="0" applyFont="1" applyBorder="1" applyAlignment="1" applyProtection="1">
      <alignment horizontal="center" wrapText="1"/>
      <protection locked="0"/>
    </xf>
    <xf numFmtId="0" fontId="10" fillId="0" borderId="0" xfId="0" applyFont="1" applyProtection="1">
      <protection locked="0"/>
    </xf>
    <xf numFmtId="165" fontId="15" fillId="2" borderId="2" xfId="0" applyNumberFormat="1" applyFont="1" applyFill="1" applyBorder="1" applyAlignment="1">
      <alignment vertical="center" wrapText="1" shrinkToFit="1"/>
    </xf>
    <xf numFmtId="165" fontId="16" fillId="3" borderId="2" xfId="0" applyNumberFormat="1" applyFont="1" applyFill="1" applyBorder="1" applyAlignment="1" applyProtection="1">
      <alignment horizontal="center" vertical="center" shrinkToFit="1"/>
      <protection locked="0"/>
    </xf>
    <xf numFmtId="0" fontId="15"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top" wrapText="1"/>
      <protection locked="0"/>
    </xf>
    <xf numFmtId="0" fontId="15" fillId="0" borderId="2" xfId="0" applyFont="1" applyBorder="1" applyAlignment="1" applyProtection="1">
      <alignment horizontal="left" vertical="top" wrapText="1"/>
      <protection locked="0"/>
    </xf>
    <xf numFmtId="165" fontId="10" fillId="2" borderId="2" xfId="0" applyNumberFormat="1" applyFont="1" applyFill="1" applyBorder="1" applyAlignment="1" applyProtection="1">
      <alignment horizontal="center" vertical="top" shrinkToFit="1"/>
      <protection locked="0"/>
    </xf>
    <xf numFmtId="0" fontId="15" fillId="0" borderId="0" xfId="0" applyFont="1" applyProtection="1">
      <protection locked="0"/>
    </xf>
    <xf numFmtId="0" fontId="10" fillId="0" borderId="0" xfId="0" applyFont="1" applyAlignment="1" applyProtection="1">
      <alignment horizontal="center" wrapText="1"/>
      <protection locked="0"/>
    </xf>
    <xf numFmtId="0" fontId="10" fillId="0" borderId="0" xfId="0" applyFont="1" applyAlignment="1" applyProtection="1">
      <alignment horizontal="left"/>
      <protection locked="0"/>
    </xf>
    <xf numFmtId="0" fontId="10" fillId="0" borderId="2"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5" fillId="3" borderId="2" xfId="0" applyFont="1" applyFill="1" applyBorder="1" applyAlignment="1" applyProtection="1">
      <alignment vertical="center" wrapText="1"/>
      <protection locked="0"/>
    </xf>
    <xf numFmtId="10" fontId="10" fillId="2" borderId="2" xfId="0" applyNumberFormat="1" applyFont="1" applyFill="1" applyBorder="1" applyAlignment="1">
      <alignment horizontal="center" vertical="center" shrinkToFit="1"/>
    </xf>
    <xf numFmtId="165" fontId="10" fillId="2" borderId="2" xfId="0" applyNumberFormat="1" applyFont="1" applyFill="1" applyBorder="1" applyAlignment="1">
      <alignment horizontal="center" vertical="center" shrinkToFit="1"/>
    </xf>
    <xf numFmtId="0" fontId="15" fillId="0" borderId="2" xfId="0" applyFont="1" applyBorder="1" applyAlignment="1" applyProtection="1">
      <alignment vertical="center"/>
      <protection locked="0"/>
    </xf>
    <xf numFmtId="0" fontId="15" fillId="0" borderId="0" xfId="0" applyFont="1" applyAlignment="1" applyProtection="1">
      <alignment horizontal="center" vertical="center"/>
      <protection locked="0"/>
    </xf>
    <xf numFmtId="0" fontId="17" fillId="0" borderId="0" xfId="0" applyFont="1" applyAlignment="1" applyProtection="1">
      <alignment horizontal="left" vertical="top"/>
      <protection locked="0"/>
    </xf>
    <xf numFmtId="0" fontId="15" fillId="0" borderId="0" xfId="0" applyFont="1" applyAlignment="1" applyProtection="1">
      <alignment horizontal="right"/>
      <protection locked="0"/>
    </xf>
    <xf numFmtId="0" fontId="15" fillId="0" borderId="4"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0" fillId="0" borderId="7"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center" vertical="top" wrapText="1"/>
      <protection locked="0"/>
    </xf>
    <xf numFmtId="165" fontId="20" fillId="6" borderId="15" xfId="0" applyNumberFormat="1" applyFont="1" applyFill="1" applyBorder="1" applyAlignment="1" applyProtection="1">
      <alignment horizontal="center" vertical="center" shrinkToFit="1"/>
      <protection locked="0"/>
    </xf>
    <xf numFmtId="0" fontId="15" fillId="0" borderId="2" xfId="0" applyFont="1" applyBorder="1" applyAlignment="1" applyProtection="1">
      <alignment vertical="top" wrapText="1"/>
      <protection locked="0"/>
    </xf>
    <xf numFmtId="165" fontId="10" fillId="2" borderId="2" xfId="0" applyNumberFormat="1" applyFont="1" applyFill="1" applyBorder="1" applyAlignment="1" applyProtection="1">
      <alignment horizontal="center" shrinkToFit="1"/>
      <protection locked="0"/>
    </xf>
    <xf numFmtId="0" fontId="15" fillId="0" borderId="0" xfId="0" applyFont="1" applyAlignment="1" applyProtection="1">
      <alignment vertical="top" wrapText="1"/>
      <protection locked="0"/>
    </xf>
    <xf numFmtId="0" fontId="10" fillId="0" borderId="0" xfId="0" applyFont="1" applyAlignment="1" applyProtection="1">
      <alignment horizontal="left" vertical="top" wrapText="1"/>
      <protection locked="0"/>
    </xf>
    <xf numFmtId="0" fontId="15" fillId="0" borderId="0" xfId="0" applyFont="1" applyAlignment="1" applyProtection="1">
      <alignment horizontal="right" vertical="top" wrapText="1"/>
      <protection locked="0"/>
    </xf>
    <xf numFmtId="0" fontId="10" fillId="0" borderId="0" xfId="0" applyFont="1" applyAlignment="1" applyProtection="1">
      <alignment horizontal="right"/>
      <protection locked="0"/>
    </xf>
    <xf numFmtId="165" fontId="15" fillId="2" borderId="2" xfId="0" applyNumberFormat="1" applyFont="1" applyFill="1" applyBorder="1" applyAlignment="1" applyProtection="1">
      <alignment vertical="center" wrapText="1" shrinkToFit="1"/>
      <protection locked="0"/>
    </xf>
    <xf numFmtId="4" fontId="20" fillId="4" borderId="15" xfId="0" applyNumberFormat="1" applyFont="1" applyFill="1" applyBorder="1" applyAlignment="1" applyProtection="1">
      <alignment horizontal="center" vertical="center" shrinkToFit="1"/>
      <protection locked="0"/>
    </xf>
    <xf numFmtId="165" fontId="20" fillId="4" borderId="15" xfId="0" applyNumberFormat="1" applyFont="1" applyFill="1" applyBorder="1" applyAlignment="1" applyProtection="1">
      <alignment horizontal="center" vertical="center" shrinkToFit="1"/>
      <protection locked="0"/>
    </xf>
    <xf numFmtId="3" fontId="10" fillId="3" borderId="2" xfId="0" applyNumberFormat="1" applyFont="1" applyFill="1" applyBorder="1" applyAlignment="1" applyProtection="1">
      <alignment horizontal="center" vertical="top" shrinkToFit="1"/>
      <protection locked="0"/>
    </xf>
    <xf numFmtId="0" fontId="19" fillId="4" borderId="2" xfId="0" applyFont="1" applyFill="1" applyBorder="1" applyAlignment="1" applyProtection="1">
      <alignment horizontal="left" vertical="top" wrapText="1"/>
      <protection locked="0"/>
    </xf>
    <xf numFmtId="165" fontId="10" fillId="4" borderId="2" xfId="0" applyNumberFormat="1" applyFont="1" applyFill="1" applyBorder="1" applyAlignment="1" applyProtection="1">
      <alignment horizontal="center" vertical="center" shrinkToFit="1"/>
      <protection locked="0"/>
    </xf>
    <xf numFmtId="4" fontId="20" fillId="4" borderId="2" xfId="0" applyNumberFormat="1" applyFont="1" applyFill="1" applyBorder="1" applyAlignment="1" applyProtection="1">
      <alignment horizontal="center" vertical="center" shrinkToFit="1"/>
      <protection locked="0"/>
    </xf>
    <xf numFmtId="165" fontId="20" fillId="4" borderId="2" xfId="0" applyNumberFormat="1" applyFont="1" applyFill="1" applyBorder="1" applyAlignment="1" applyProtection="1">
      <alignment horizontal="center" vertical="center" shrinkToFit="1"/>
      <protection locked="0"/>
    </xf>
    <xf numFmtId="1" fontId="10" fillId="2" borderId="2" xfId="0" applyNumberFormat="1" applyFont="1" applyFill="1" applyBorder="1" applyAlignment="1" applyProtection="1">
      <alignment horizontal="center" vertical="top" shrinkToFi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0" xfId="0" applyFont="1" applyAlignment="1" applyProtection="1">
      <alignment horizontal="center" wrapText="1"/>
      <protection locked="0"/>
    </xf>
    <xf numFmtId="0" fontId="15" fillId="0" borderId="0" xfId="0" applyFont="1" applyAlignment="1" applyProtection="1">
      <alignment horizontal="left"/>
      <protection locked="0"/>
    </xf>
    <xf numFmtId="165" fontId="15" fillId="2" borderId="2" xfId="0" applyNumberFormat="1" applyFont="1" applyFill="1" applyBorder="1" applyAlignment="1">
      <alignment horizontal="left" vertical="center" wrapText="1" shrinkToFit="1"/>
    </xf>
    <xf numFmtId="165" fontId="10" fillId="2" borderId="2" xfId="0" applyNumberFormat="1" applyFont="1" applyFill="1" applyBorder="1" applyAlignment="1">
      <alignment horizontal="center" vertical="center" wrapText="1" shrinkToFit="1"/>
    </xf>
    <xf numFmtId="165" fontId="10" fillId="2" borderId="2" xfId="0" applyNumberFormat="1" applyFont="1" applyFill="1" applyBorder="1" applyAlignment="1">
      <alignment horizontal="left" vertical="center" wrapText="1" shrinkToFit="1"/>
    </xf>
    <xf numFmtId="0" fontId="10" fillId="0" borderId="7"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2" borderId="2" xfId="0" applyFont="1" applyFill="1" applyBorder="1" applyAlignment="1" applyProtection="1">
      <alignment horizontal="left" vertical="center" wrapText="1"/>
      <protection locked="0"/>
    </xf>
    <xf numFmtId="165" fontId="10" fillId="2" borderId="2" xfId="0" applyNumberFormat="1" applyFont="1" applyFill="1" applyBorder="1" applyAlignment="1" applyProtection="1">
      <alignment horizontal="center" vertical="center" shrinkToFit="1"/>
      <protection locked="0"/>
    </xf>
    <xf numFmtId="9" fontId="10" fillId="2" borderId="2" xfId="2" applyFont="1" applyFill="1" applyBorder="1" applyAlignment="1" applyProtection="1">
      <alignment horizontal="center" vertical="center" shrinkToFit="1"/>
      <protection locked="0"/>
    </xf>
    <xf numFmtId="0" fontId="15" fillId="3" borderId="2" xfId="0" applyFont="1" applyFill="1" applyBorder="1" applyAlignment="1" applyProtection="1">
      <alignment horizontal="left" vertical="center" wrapText="1"/>
      <protection locked="0"/>
    </xf>
    <xf numFmtId="165" fontId="16" fillId="3" borderId="2" xfId="1" applyNumberFormat="1"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165" fontId="20" fillId="4" borderId="15" xfId="1" applyNumberFormat="1" applyFont="1" applyFill="1" applyBorder="1" applyAlignment="1" applyProtection="1">
      <alignment horizontal="center" vertical="center" shrinkToFit="1"/>
      <protection locked="0"/>
    </xf>
    <xf numFmtId="3" fontId="20" fillId="4" borderId="27"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right" vertical="center" wrapText="1"/>
      <protection locked="0"/>
    </xf>
    <xf numFmtId="0" fontId="15" fillId="0" borderId="37"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wrapText="1"/>
      <protection locked="0"/>
    </xf>
    <xf numFmtId="0" fontId="15" fillId="0" borderId="7" xfId="0" applyFont="1" applyBorder="1" applyAlignment="1" applyProtection="1">
      <alignment horizontal="center" wrapText="1"/>
      <protection locked="0"/>
    </xf>
    <xf numFmtId="0" fontId="15" fillId="2" borderId="2" xfId="0" applyFont="1" applyFill="1" applyBorder="1" applyAlignment="1" applyProtection="1">
      <alignment horizontal="left" vertical="top" wrapText="1"/>
      <protection locked="0"/>
    </xf>
    <xf numFmtId="165" fontId="10" fillId="2" borderId="39" xfId="0" applyNumberFormat="1" applyFont="1" applyFill="1" applyBorder="1" applyAlignment="1" applyProtection="1">
      <alignment horizontal="center" vertical="top" wrapText="1"/>
      <protection locked="0"/>
    </xf>
    <xf numFmtId="10" fontId="10" fillId="2" borderId="39" xfId="2" applyNumberFormat="1" applyFont="1" applyFill="1" applyBorder="1" applyAlignment="1" applyProtection="1">
      <alignment horizontal="center" vertical="top" wrapText="1"/>
      <protection locked="0"/>
    </xf>
    <xf numFmtId="0" fontId="15" fillId="2" borderId="9" xfId="0" applyFont="1" applyFill="1" applyBorder="1" applyAlignment="1" applyProtection="1">
      <alignment horizontal="left" vertical="top" wrapText="1"/>
      <protection locked="0"/>
    </xf>
    <xf numFmtId="3" fontId="10" fillId="2" borderId="40" xfId="0" applyNumberFormat="1" applyFont="1" applyFill="1" applyBorder="1" applyAlignment="1" applyProtection="1">
      <alignment horizontal="center" vertical="top" wrapText="1"/>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23" fillId="7" borderId="0" xfId="0" applyFont="1" applyFill="1" applyAlignment="1" applyProtection="1">
      <alignment horizontal="left"/>
      <protection locked="0"/>
    </xf>
    <xf numFmtId="0" fontId="23" fillId="7" borderId="0" xfId="0" applyFont="1" applyFill="1" applyProtection="1">
      <protection locked="0"/>
    </xf>
    <xf numFmtId="0" fontId="23" fillId="0" borderId="0" xfId="0" applyFont="1"/>
    <xf numFmtId="0" fontId="23" fillId="7" borderId="0" xfId="0" applyFont="1" applyFill="1" applyAlignment="1" applyProtection="1">
      <alignment horizontal="left" vertical="top"/>
      <protection locked="0"/>
    </xf>
    <xf numFmtId="0" fontId="25" fillId="0" borderId="0" xfId="0" applyFont="1"/>
    <xf numFmtId="0" fontId="24" fillId="0" borderId="0" xfId="0" applyFont="1" applyAlignment="1" applyProtection="1">
      <alignment horizontal="left" vertical="top" wrapText="1"/>
      <protection locked="0"/>
    </xf>
    <xf numFmtId="0" fontId="7" fillId="0" borderId="20" xfId="0" applyFont="1" applyBorder="1" applyAlignment="1" applyProtection="1">
      <alignment vertical="top"/>
      <protection locked="0"/>
    </xf>
    <xf numFmtId="0" fontId="26" fillId="0" borderId="0" xfId="0" applyFont="1" applyAlignment="1" applyProtection="1">
      <alignment horizontal="left" vertical="top"/>
      <protection locked="0"/>
    </xf>
    <xf numFmtId="0" fontId="26" fillId="0" borderId="0" xfId="0" applyFont="1" applyAlignment="1" applyProtection="1">
      <alignment horizontal="left" vertical="top" wrapText="1"/>
      <protection locked="0"/>
    </xf>
    <xf numFmtId="0" fontId="11" fillId="0" borderId="0" xfId="0" applyFont="1" applyAlignment="1" applyProtection="1">
      <alignment vertical="top"/>
      <protection locked="0"/>
    </xf>
    <xf numFmtId="0" fontId="19" fillId="5" borderId="2" xfId="0" applyFont="1" applyFill="1" applyBorder="1" applyAlignment="1" applyProtection="1">
      <alignment horizontal="left" vertical="center" wrapText="1"/>
      <protection locked="0"/>
    </xf>
    <xf numFmtId="0" fontId="19" fillId="6" borderId="2" xfId="0" applyFont="1" applyFill="1" applyBorder="1" applyAlignment="1" applyProtection="1">
      <alignment horizontal="center" vertical="center" wrapText="1"/>
      <protection locked="0"/>
    </xf>
    <xf numFmtId="165" fontId="20" fillId="6" borderId="2" xfId="0" applyNumberFormat="1" applyFont="1" applyFill="1" applyBorder="1" applyAlignment="1" applyProtection="1">
      <alignment horizontal="center" vertical="center" shrinkToFit="1"/>
      <protection locked="0"/>
    </xf>
    <xf numFmtId="0" fontId="3" fillId="0" borderId="0" xfId="0" applyFont="1" applyAlignment="1" applyProtection="1">
      <alignment horizontal="left" vertical="top" wrapText="1"/>
      <protection locked="0"/>
    </xf>
    <xf numFmtId="0" fontId="11" fillId="0" borderId="14"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11" fillId="0" borderId="31" xfId="0" applyFont="1" applyBorder="1" applyAlignment="1" applyProtection="1">
      <alignment vertical="top" wrapText="1"/>
      <protection locked="0"/>
    </xf>
    <xf numFmtId="0" fontId="7" fillId="0" borderId="0" xfId="0" applyFont="1" applyAlignment="1" applyProtection="1">
      <alignment horizontal="left" wrapText="1"/>
      <protection locked="0"/>
    </xf>
    <xf numFmtId="0" fontId="7" fillId="0" borderId="2" xfId="0" applyFont="1" applyBorder="1" applyAlignment="1" applyProtection="1">
      <alignment horizontal="left" vertical="top" wrapText="1"/>
      <protection locked="0"/>
    </xf>
    <xf numFmtId="0" fontId="23" fillId="7" borderId="0" xfId="0" applyFont="1" applyFill="1" applyAlignment="1" applyProtection="1">
      <alignment horizontal="left" wrapText="1"/>
      <protection locked="0"/>
    </xf>
    <xf numFmtId="0" fontId="26" fillId="0" borderId="0" xfId="0" applyFont="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5" fillId="0" borderId="13"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3" fillId="7" borderId="0" xfId="0" applyFont="1" applyFill="1" applyAlignment="1" applyProtection="1">
      <alignment horizontal="left"/>
      <protection locked="0"/>
    </xf>
    <xf numFmtId="0" fontId="11" fillId="0" borderId="0" xfId="0" applyFont="1" applyAlignment="1" applyProtection="1">
      <alignment horizontal="left" vertical="top"/>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1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2" fillId="0" borderId="0" xfId="0" applyFont="1" applyAlignment="1" applyProtection="1">
      <alignment horizontal="left" vertical="top" wrapText="1"/>
      <protection locked="0"/>
    </xf>
    <xf numFmtId="0" fontId="7" fillId="0" borderId="30"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7" fillId="0" borderId="33" xfId="0" applyFont="1" applyBorder="1" applyAlignment="1" applyProtection="1">
      <alignment vertical="top" wrapText="1"/>
      <protection locked="0"/>
    </xf>
    <xf numFmtId="0" fontId="7" fillId="0" borderId="34" xfId="0" applyFont="1" applyBorder="1" applyAlignment="1" applyProtection="1">
      <alignment vertical="top" wrapText="1"/>
      <protection locked="0"/>
    </xf>
    <xf numFmtId="0" fontId="15" fillId="0" borderId="2" xfId="0" applyFont="1" applyBorder="1" applyAlignment="1" applyProtection="1">
      <alignment horizontal="center" vertical="center" wrapText="1"/>
      <protection locked="0"/>
    </xf>
    <xf numFmtId="0" fontId="24" fillId="0" borderId="0" xfId="0" applyFont="1" applyAlignment="1" applyProtection="1">
      <alignment horizontal="left" vertical="top" wrapText="1"/>
      <protection locked="0"/>
    </xf>
    <xf numFmtId="0" fontId="15" fillId="2" borderId="13"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0" fontId="15" fillId="2" borderId="8" xfId="0" applyFont="1" applyFill="1" applyBorder="1" applyAlignment="1" applyProtection="1">
      <alignment horizontal="left" vertical="center" wrapText="1"/>
      <protection locked="0"/>
    </xf>
    <xf numFmtId="0" fontId="15" fillId="2" borderId="26" xfId="0" applyFont="1" applyFill="1" applyBorder="1" applyAlignment="1" applyProtection="1">
      <alignment horizontal="left" vertical="center" wrapText="1"/>
      <protection locked="0"/>
    </xf>
    <xf numFmtId="0" fontId="15" fillId="0" borderId="12"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23" fillId="7" borderId="0" xfId="0" applyFont="1" applyFill="1" applyAlignment="1" applyProtection="1">
      <alignment horizontal="left" vertical="top" wrapText="1"/>
      <protection locked="0"/>
    </xf>
    <xf numFmtId="0" fontId="23" fillId="7" borderId="0" xfId="0" applyFont="1" applyFill="1" applyAlignment="1" applyProtection="1">
      <alignment vertical="center" wrapText="1"/>
      <protection locked="0"/>
    </xf>
    <xf numFmtId="0" fontId="11" fillId="0" borderId="35" xfId="0" applyFont="1" applyBorder="1" applyAlignment="1" applyProtection="1">
      <alignment vertical="top" wrapText="1"/>
      <protection locked="0"/>
    </xf>
    <xf numFmtId="0" fontId="11" fillId="0" borderId="0" xfId="0" applyFont="1" applyAlignment="1" applyProtection="1">
      <alignment horizontal="left" vertical="top" wrapText="1" indent="2"/>
      <protection locked="0"/>
    </xf>
    <xf numFmtId="0" fontId="11" fillId="0" borderId="41" xfId="0" applyFont="1" applyBorder="1" applyAlignment="1" applyProtection="1">
      <alignment horizontal="left" vertical="top" wrapText="1" indent="2"/>
      <protection locked="0"/>
    </xf>
    <xf numFmtId="0" fontId="11" fillId="0" borderId="0" xfId="0" applyFont="1" applyAlignment="1" applyProtection="1">
      <alignment horizontal="left" vertical="top" indent="2"/>
      <protection locked="0"/>
    </xf>
    <xf numFmtId="0" fontId="11" fillId="0" borderId="41" xfId="0" applyFont="1" applyBorder="1" applyAlignment="1" applyProtection="1">
      <alignment horizontal="left" vertical="top" indent="2"/>
      <protection locked="0"/>
    </xf>
    <xf numFmtId="0" fontId="7" fillId="0" borderId="0" xfId="0" applyFont="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0" xfId="0" applyFont="1" applyAlignment="1" applyProtection="1">
      <alignment vertical="top"/>
      <protection locked="0"/>
    </xf>
    <xf numFmtId="0" fontId="7" fillId="0" borderId="19" xfId="0" applyFont="1" applyBorder="1" applyProtection="1">
      <protection locked="0"/>
    </xf>
    <xf numFmtId="0" fontId="8" fillId="0" borderId="0" xfId="0" applyFont="1" applyAlignment="1" applyProtection="1">
      <alignment horizontal="center" vertical="center"/>
      <protection locked="0"/>
    </xf>
    <xf numFmtId="0" fontId="4" fillId="2" borderId="8"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27" fillId="0" borderId="0" xfId="0" applyFont="1" applyAlignment="1" applyProtection="1">
      <alignment horizontal="left" vertical="top"/>
      <protection locked="0"/>
    </xf>
    <xf numFmtId="0" fontId="27" fillId="0" borderId="21" xfId="0" applyFont="1" applyFill="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7" fillId="0" borderId="30" xfId="0" applyFont="1" applyFill="1" applyBorder="1" applyAlignment="1" applyProtection="1">
      <alignment vertical="top" wrapText="1"/>
      <protection locked="0"/>
    </xf>
    <xf numFmtId="0" fontId="27" fillId="0" borderId="14" xfId="0" applyFont="1" applyBorder="1" applyAlignment="1" applyProtection="1">
      <alignment vertical="top" wrapText="1"/>
      <protection locked="0"/>
    </xf>
    <xf numFmtId="0" fontId="27" fillId="0" borderId="30" xfId="0" applyFont="1" applyBorder="1" applyAlignment="1" applyProtection="1">
      <alignment vertical="top" wrapText="1"/>
      <protection locked="0"/>
    </xf>
    <xf numFmtId="0" fontId="27" fillId="0" borderId="31" xfId="0" applyFont="1" applyBorder="1" applyAlignment="1" applyProtection="1">
      <alignment vertical="top" wrapText="1"/>
      <protection locked="0"/>
    </xf>
    <xf numFmtId="0" fontId="11" fillId="0" borderId="42" xfId="0" applyFont="1" applyBorder="1" applyAlignment="1" applyProtection="1">
      <alignment vertical="top" wrapText="1"/>
      <protection locked="0"/>
    </xf>
    <xf numFmtId="0" fontId="27" fillId="0" borderId="0"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7" fillId="0" borderId="17"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7" fillId="0" borderId="18" xfId="0" applyFont="1" applyBorder="1" applyAlignment="1" applyProtection="1">
      <alignment vertical="top" wrapText="1"/>
      <protection locked="0"/>
    </xf>
    <xf numFmtId="0" fontId="27" fillId="0" borderId="43" xfId="0" applyFont="1" applyBorder="1" applyAlignment="1" applyProtection="1">
      <alignment vertical="top" wrapText="1"/>
      <protection locked="0"/>
    </xf>
    <xf numFmtId="0" fontId="27" fillId="0" borderId="16" xfId="0" applyFont="1" applyBorder="1" applyAlignment="1" applyProtection="1">
      <alignment vertical="top" wrapText="1"/>
      <protection locked="0"/>
    </xf>
    <xf numFmtId="0" fontId="12" fillId="0" borderId="43" xfId="0" applyFont="1" applyBorder="1" applyAlignment="1" applyProtection="1">
      <alignment vertical="top" wrapText="1"/>
      <protection locked="0"/>
    </xf>
    <xf numFmtId="0" fontId="12" fillId="0" borderId="16" xfId="0" applyFont="1" applyBorder="1" applyAlignment="1" applyProtection="1">
      <alignment vertical="top" wrapText="1"/>
      <protection locked="0"/>
    </xf>
    <xf numFmtId="0" fontId="11" fillId="0" borderId="44" xfId="0" applyFont="1" applyBorder="1" applyAlignment="1" applyProtection="1">
      <alignment vertical="top" wrapText="1"/>
      <protection locked="0"/>
    </xf>
    <xf numFmtId="0" fontId="11" fillId="0" borderId="45" xfId="0" applyFont="1" applyBorder="1" applyAlignment="1" applyProtection="1">
      <alignment vertical="top" wrapText="1"/>
      <protection locked="0"/>
    </xf>
    <xf numFmtId="0" fontId="28" fillId="0" borderId="32" xfId="0" applyFont="1" applyFill="1" applyBorder="1" applyAlignment="1" applyProtection="1">
      <alignment vertical="top" wrapText="1"/>
      <protection locked="0"/>
    </xf>
    <xf numFmtId="0" fontId="28" fillId="0" borderId="33" xfId="0" applyFont="1" applyFill="1" applyBorder="1" applyAlignment="1" applyProtection="1">
      <alignment vertical="top" wrapText="1"/>
      <protection locked="0"/>
    </xf>
    <xf numFmtId="0" fontId="28" fillId="0" borderId="34" xfId="0" applyFont="1" applyFill="1" applyBorder="1" applyAlignment="1" applyProtection="1">
      <alignment vertical="top" wrapText="1"/>
      <protection locked="0"/>
    </xf>
    <xf numFmtId="0" fontId="28" fillId="0" borderId="14" xfId="0" applyFont="1" applyFill="1" applyBorder="1" applyAlignment="1" applyProtection="1">
      <alignment vertical="top" wrapText="1"/>
      <protection locked="0"/>
    </xf>
    <xf numFmtId="0" fontId="28" fillId="0" borderId="30" xfId="0" applyFont="1" applyFill="1" applyBorder="1" applyAlignment="1" applyProtection="1">
      <alignment vertical="top" wrapText="1"/>
      <protection locked="0"/>
    </xf>
    <xf numFmtId="0" fontId="28" fillId="0" borderId="31" xfId="0" applyFont="1" applyFill="1" applyBorder="1" applyAlignment="1" applyProtection="1">
      <alignment vertical="top" wrapText="1"/>
      <protection locked="0"/>
    </xf>
    <xf numFmtId="0" fontId="28" fillId="0" borderId="20" xfId="0" applyFont="1" applyFill="1" applyBorder="1" applyAlignment="1" applyProtection="1">
      <alignment vertical="top" wrapText="1"/>
      <protection locked="0"/>
    </xf>
    <xf numFmtId="0" fontId="28" fillId="0" borderId="21" xfId="0" applyFont="1" applyFill="1" applyBorder="1" applyAlignment="1" applyProtection="1">
      <alignment vertical="top" wrapText="1"/>
      <protection locked="0"/>
    </xf>
    <xf numFmtId="0" fontId="28" fillId="0" borderId="22" xfId="0" applyFont="1" applyFill="1" applyBorder="1" applyAlignment="1" applyProtection="1">
      <alignment vertical="top" wrapText="1"/>
      <protection locked="0"/>
    </xf>
    <xf numFmtId="0" fontId="27" fillId="0" borderId="23" xfId="0" applyFont="1" applyFill="1" applyBorder="1" applyAlignment="1" applyProtection="1">
      <alignment vertical="top" wrapText="1"/>
      <protection locked="0"/>
    </xf>
    <xf numFmtId="0" fontId="27" fillId="0" borderId="24" xfId="0" applyFont="1" applyFill="1" applyBorder="1" applyAlignment="1" applyProtection="1">
      <alignment vertical="top" wrapText="1"/>
      <protection locked="0"/>
    </xf>
    <xf numFmtId="0" fontId="27" fillId="0" borderId="25" xfId="0" applyFont="1" applyFill="1" applyBorder="1" applyAlignment="1" applyProtection="1">
      <alignment vertical="top" wrapText="1"/>
      <protection locked="0"/>
    </xf>
    <xf numFmtId="0" fontId="11" fillId="0" borderId="14" xfId="0" applyFont="1" applyFill="1" applyBorder="1" applyAlignment="1" applyProtection="1">
      <alignment vertical="top" wrapText="1"/>
      <protection locked="0"/>
    </xf>
    <xf numFmtId="0" fontId="11" fillId="0" borderId="30" xfId="0" applyFont="1" applyFill="1" applyBorder="1" applyAlignment="1" applyProtection="1">
      <alignment vertical="top" wrapText="1"/>
      <protection locked="0"/>
    </xf>
    <xf numFmtId="0" fontId="11" fillId="0" borderId="31" xfId="0" applyFont="1" applyFill="1" applyBorder="1" applyAlignment="1" applyProtection="1">
      <alignment vertical="top" wrapText="1"/>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IV202"/>
  <sheetViews>
    <sheetView tabSelected="1" zoomScale="70" zoomScaleNormal="70" zoomScaleSheetLayoutView="85" zoomScalePageLayoutView="40" workbookViewId="0">
      <selection sqref="A1:G1"/>
    </sheetView>
  </sheetViews>
  <sheetFormatPr defaultColWidth="9.109375" defaultRowHeight="21" x14ac:dyDescent="0.4"/>
  <cols>
    <col min="1" max="1" width="9.44140625" style="30" customWidth="1"/>
    <col min="2" max="2" width="71" style="124" customWidth="1"/>
    <col min="3" max="3" width="25" style="30" customWidth="1"/>
    <col min="4" max="4" width="19.88671875" style="30" customWidth="1"/>
    <col min="5" max="5" width="18.6640625" style="30" customWidth="1"/>
    <col min="6" max="7" width="16.6640625" style="30" customWidth="1"/>
    <col min="8" max="16384" width="9.109375" style="1"/>
  </cols>
  <sheetData>
    <row r="1" spans="1:7" ht="31.8" x14ac:dyDescent="0.3">
      <c r="A1" s="149" t="s">
        <v>92</v>
      </c>
      <c r="B1" s="149"/>
      <c r="C1" s="149"/>
      <c r="D1" s="149"/>
      <c r="E1" s="149"/>
      <c r="F1" s="149"/>
      <c r="G1" s="149"/>
    </row>
    <row r="2" spans="1:7" ht="22.5" customHeight="1" x14ac:dyDescent="0.3">
      <c r="A2" s="150" t="s">
        <v>181</v>
      </c>
      <c r="B2" s="150"/>
      <c r="C2" s="150"/>
      <c r="D2" s="150"/>
      <c r="E2" s="150"/>
      <c r="F2" s="150"/>
      <c r="G2" s="150"/>
    </row>
    <row r="3" spans="1:7" ht="22.5" customHeight="1" x14ac:dyDescent="0.3">
      <c r="A3" s="24"/>
      <c r="B3" s="24"/>
      <c r="C3" s="24"/>
      <c r="D3" s="24"/>
      <c r="E3" s="24"/>
      <c r="F3" s="24"/>
      <c r="G3" s="24"/>
    </row>
    <row r="4" spans="1:7" s="127" customFormat="1" ht="26.4" x14ac:dyDescent="0.55000000000000004">
      <c r="A4" s="125" t="s">
        <v>63</v>
      </c>
      <c r="B4" s="125" t="s">
        <v>64</v>
      </c>
      <c r="C4" s="126"/>
      <c r="D4" s="126"/>
      <c r="E4" s="126"/>
      <c r="F4" s="126"/>
      <c r="G4" s="126"/>
    </row>
    <row r="5" spans="1:7" ht="21.6" x14ac:dyDescent="0.3">
      <c r="A5" s="131" t="s">
        <v>141</v>
      </c>
      <c r="B5" s="163" t="s">
        <v>111</v>
      </c>
      <c r="C5" s="163"/>
      <c r="D5" s="163"/>
      <c r="E5" s="163"/>
      <c r="F5" s="163"/>
      <c r="G5" s="164"/>
    </row>
    <row r="6" spans="1:7" x14ac:dyDescent="0.3">
      <c r="A6" s="139" t="s">
        <v>182</v>
      </c>
      <c r="B6" s="140"/>
      <c r="C6" s="140"/>
      <c r="D6" s="140"/>
      <c r="E6" s="140"/>
      <c r="F6" s="140"/>
      <c r="G6" s="141"/>
    </row>
    <row r="7" spans="1:7" x14ac:dyDescent="0.3">
      <c r="A7" s="139" t="s">
        <v>183</v>
      </c>
      <c r="B7" s="140"/>
      <c r="C7" s="140"/>
      <c r="D7" s="140"/>
      <c r="E7" s="140"/>
      <c r="F7" s="140"/>
      <c r="G7" s="141"/>
    </row>
    <row r="8" spans="1:7" x14ac:dyDescent="0.3">
      <c r="A8" s="139" t="s">
        <v>184</v>
      </c>
      <c r="B8" s="140"/>
      <c r="C8" s="140"/>
      <c r="D8" s="140"/>
      <c r="E8" s="140"/>
      <c r="F8" s="140"/>
      <c r="G8" s="141"/>
    </row>
    <row r="9" spans="1:7" x14ac:dyDescent="0.3">
      <c r="A9" s="139" t="s">
        <v>185</v>
      </c>
      <c r="B9" s="140"/>
      <c r="C9" s="140"/>
      <c r="D9" s="140"/>
      <c r="E9" s="140"/>
      <c r="F9" s="140"/>
      <c r="G9" s="141"/>
    </row>
    <row r="10" spans="1:7" x14ac:dyDescent="0.3">
      <c r="A10" s="154" t="s">
        <v>186</v>
      </c>
      <c r="B10" s="155"/>
      <c r="C10" s="155"/>
      <c r="D10" s="155"/>
      <c r="E10" s="155"/>
      <c r="F10" s="155"/>
      <c r="G10" s="156"/>
    </row>
    <row r="11" spans="1:7" ht="26.25" customHeight="1" x14ac:dyDescent="0.3">
      <c r="A11" s="25" t="s">
        <v>140</v>
      </c>
      <c r="B11" s="163" t="s">
        <v>112</v>
      </c>
      <c r="C11" s="163"/>
      <c r="D11" s="163"/>
      <c r="E11" s="163"/>
      <c r="F11" s="163"/>
      <c r="G11" s="164"/>
    </row>
    <row r="12" spans="1:7" x14ac:dyDescent="0.3">
      <c r="A12" s="154" t="s">
        <v>187</v>
      </c>
      <c r="B12" s="155"/>
      <c r="C12" s="155"/>
      <c r="D12" s="155"/>
      <c r="E12" s="155"/>
      <c r="F12" s="155"/>
      <c r="G12" s="156"/>
    </row>
    <row r="13" spans="1:7" ht="29.4" customHeight="1" x14ac:dyDescent="0.3">
      <c r="A13" s="154" t="s">
        <v>143</v>
      </c>
      <c r="B13" s="155"/>
      <c r="C13" s="155"/>
      <c r="D13" s="155"/>
      <c r="E13" s="155"/>
      <c r="F13" s="155"/>
      <c r="G13" s="156"/>
    </row>
    <row r="14" spans="1:7" ht="32.4" customHeight="1" x14ac:dyDescent="0.3">
      <c r="A14" s="154" t="s">
        <v>144</v>
      </c>
      <c r="B14" s="155"/>
      <c r="C14" s="155"/>
      <c r="D14" s="155"/>
      <c r="E14" s="155"/>
      <c r="F14" s="155"/>
      <c r="G14" s="156"/>
    </row>
    <row r="15" spans="1:7" ht="80.400000000000006" customHeight="1" x14ac:dyDescent="0.3">
      <c r="A15" s="154" t="s">
        <v>145</v>
      </c>
      <c r="B15" s="155"/>
      <c r="C15" s="155"/>
      <c r="D15" s="155"/>
      <c r="E15" s="155"/>
      <c r="F15" s="155"/>
      <c r="G15" s="156"/>
    </row>
    <row r="16" spans="1:7" ht="19.5" customHeight="1" x14ac:dyDescent="0.3">
      <c r="A16" s="25" t="s">
        <v>108</v>
      </c>
      <c r="B16" s="163" t="s">
        <v>113</v>
      </c>
      <c r="C16" s="163"/>
      <c r="D16" s="163"/>
      <c r="E16" s="163"/>
      <c r="F16" s="163"/>
      <c r="G16" s="164"/>
    </row>
    <row r="17" spans="1:7" ht="24.75" customHeight="1" x14ac:dyDescent="0.3">
      <c r="A17" s="177" t="s">
        <v>146</v>
      </c>
      <c r="B17" s="177"/>
      <c r="C17" s="177"/>
      <c r="D17" s="177"/>
      <c r="E17" s="177"/>
      <c r="F17" s="177"/>
      <c r="G17" s="177"/>
    </row>
    <row r="18" spans="1:7" ht="22.5" customHeight="1" x14ac:dyDescent="0.3">
      <c r="A18" s="25" t="s">
        <v>110</v>
      </c>
      <c r="B18" s="165" t="s">
        <v>114</v>
      </c>
      <c r="C18" s="165"/>
      <c r="D18" s="165"/>
      <c r="E18" s="165"/>
      <c r="F18" s="165"/>
      <c r="G18" s="166"/>
    </row>
    <row r="19" spans="1:7" ht="22.5" customHeight="1" x14ac:dyDescent="0.3">
      <c r="A19" s="189" t="s">
        <v>109</v>
      </c>
      <c r="B19" s="189"/>
      <c r="C19" s="189"/>
      <c r="D19" s="189"/>
      <c r="E19" s="189"/>
      <c r="F19" s="189"/>
      <c r="G19" s="189"/>
    </row>
    <row r="20" spans="1:7" ht="12" customHeight="1" thickBot="1" x14ac:dyDescent="0.35">
      <c r="A20" s="26"/>
      <c r="B20" s="26"/>
      <c r="C20" s="26"/>
      <c r="D20" s="26"/>
      <c r="E20" s="26"/>
      <c r="F20" s="26"/>
      <c r="G20" s="26"/>
    </row>
    <row r="21" spans="1:7" ht="22.2" thickBot="1" x14ac:dyDescent="0.45">
      <c r="A21" s="27" t="s">
        <v>13</v>
      </c>
      <c r="B21" s="27" t="s">
        <v>61</v>
      </c>
      <c r="D21" s="28">
        <f>C100</f>
        <v>220985</v>
      </c>
      <c r="E21" s="29"/>
      <c r="F21" s="26"/>
    </row>
    <row r="22" spans="1:7" ht="22.2" thickBot="1" x14ac:dyDescent="0.45">
      <c r="A22" s="26" t="s">
        <v>0</v>
      </c>
      <c r="B22" s="26"/>
      <c r="D22" s="31"/>
      <c r="E22" s="29"/>
      <c r="F22" s="26"/>
    </row>
    <row r="23" spans="1:7" ht="54" customHeight="1" thickBot="1" x14ac:dyDescent="0.45">
      <c r="A23" s="178" t="s">
        <v>73</v>
      </c>
      <c r="B23" s="178"/>
      <c r="C23" s="179"/>
      <c r="D23" s="28">
        <f>D100</f>
        <v>220985</v>
      </c>
      <c r="E23" s="29"/>
      <c r="F23" s="26"/>
    </row>
    <row r="24" spans="1:7" ht="24.75" customHeight="1" thickBot="1" x14ac:dyDescent="0.45">
      <c r="A24" s="180" t="s">
        <v>74</v>
      </c>
      <c r="B24" s="180"/>
      <c r="C24" s="181"/>
      <c r="D24" s="28">
        <f>F100</f>
        <v>0</v>
      </c>
      <c r="E24" s="29"/>
      <c r="F24" s="26"/>
    </row>
    <row r="25" spans="1:7" ht="27.75" customHeight="1" thickBot="1" x14ac:dyDescent="0.45">
      <c r="A25" s="178" t="s">
        <v>75</v>
      </c>
      <c r="B25" s="178"/>
      <c r="C25" s="179"/>
      <c r="D25" s="28"/>
      <c r="E25" s="29"/>
      <c r="F25" s="26"/>
    </row>
    <row r="26" spans="1:7" ht="15.75" hidden="1" customHeight="1" x14ac:dyDescent="0.4">
      <c r="A26" s="26"/>
      <c r="B26" s="26"/>
      <c r="C26" s="26"/>
      <c r="D26" s="26"/>
      <c r="E26" s="26"/>
      <c r="F26" s="26"/>
    </row>
    <row r="27" spans="1:7" ht="25.5" customHeight="1" x14ac:dyDescent="0.4">
      <c r="A27" s="26"/>
      <c r="B27" s="26" t="s">
        <v>19</v>
      </c>
      <c r="C27" s="26"/>
      <c r="D27" s="26"/>
      <c r="E27" s="26"/>
      <c r="F27" s="26"/>
    </row>
    <row r="28" spans="1:7" ht="25.5" customHeight="1" x14ac:dyDescent="0.3">
      <c r="A28" s="32" t="s">
        <v>124</v>
      </c>
      <c r="B28" s="184" t="s">
        <v>125</v>
      </c>
      <c r="C28" s="184"/>
      <c r="D28" s="184"/>
      <c r="E28" s="184"/>
      <c r="F28" s="184"/>
      <c r="G28" s="184"/>
    </row>
    <row r="29" spans="1:7" ht="25.5" customHeight="1" x14ac:dyDescent="0.3">
      <c r="A29" s="152" t="s">
        <v>188</v>
      </c>
      <c r="B29" s="152"/>
      <c r="C29" s="152"/>
      <c r="D29" s="152"/>
      <c r="E29" s="152"/>
      <c r="F29" s="152"/>
      <c r="G29" s="152"/>
    </row>
    <row r="30" spans="1:7" ht="25.5" customHeight="1" x14ac:dyDescent="0.3">
      <c r="A30" s="152" t="s">
        <v>189</v>
      </c>
      <c r="B30" s="152"/>
      <c r="C30" s="152"/>
      <c r="D30" s="152"/>
      <c r="E30" s="152"/>
      <c r="F30" s="152"/>
      <c r="G30" s="152"/>
    </row>
    <row r="31" spans="1:7" ht="25.5" customHeight="1" x14ac:dyDescent="0.3">
      <c r="A31" s="152" t="s">
        <v>190</v>
      </c>
      <c r="B31" s="152"/>
      <c r="C31" s="152"/>
      <c r="D31" s="152"/>
      <c r="E31" s="152"/>
      <c r="F31" s="152"/>
      <c r="G31" s="152"/>
    </row>
    <row r="32" spans="1:7" ht="25.5" customHeight="1" x14ac:dyDescent="0.3">
      <c r="A32" s="152" t="s">
        <v>135</v>
      </c>
      <c r="B32" s="152"/>
      <c r="C32" s="152"/>
      <c r="D32" s="152"/>
      <c r="E32" s="152"/>
      <c r="F32" s="152"/>
      <c r="G32" s="152"/>
    </row>
    <row r="33" spans="1:7" s="127" customFormat="1" ht="26.4" x14ac:dyDescent="0.55000000000000004">
      <c r="A33" s="128" t="s">
        <v>20</v>
      </c>
      <c r="B33" s="128" t="s">
        <v>62</v>
      </c>
      <c r="C33" s="128"/>
      <c r="D33" s="128"/>
      <c r="E33" s="128"/>
      <c r="F33" s="128"/>
      <c r="G33" s="126"/>
    </row>
    <row r="34" spans="1:7" ht="50.25" customHeight="1" x14ac:dyDescent="0.3">
      <c r="A34" s="157" t="s">
        <v>191</v>
      </c>
      <c r="B34" s="158"/>
      <c r="C34" s="158"/>
      <c r="D34" s="158"/>
      <c r="E34" s="158"/>
      <c r="F34" s="158"/>
      <c r="G34" s="159"/>
    </row>
    <row r="35" spans="1:7" ht="66" customHeight="1" x14ac:dyDescent="0.3">
      <c r="A35" s="160" t="s">
        <v>174</v>
      </c>
      <c r="B35" s="158"/>
      <c r="C35" s="158"/>
      <c r="D35" s="158"/>
      <c r="E35" s="158"/>
      <c r="F35" s="158"/>
      <c r="G35" s="161"/>
    </row>
    <row r="36" spans="1:7" ht="21.75" customHeight="1" x14ac:dyDescent="0.3">
      <c r="A36" s="25" t="s">
        <v>137</v>
      </c>
      <c r="B36" s="163" t="s">
        <v>122</v>
      </c>
      <c r="C36" s="163"/>
      <c r="D36" s="163"/>
      <c r="E36" s="163"/>
      <c r="F36" s="163"/>
      <c r="G36" s="164"/>
    </row>
    <row r="37" spans="1:7" ht="40.5" customHeight="1" x14ac:dyDescent="0.3">
      <c r="A37" s="190" t="s">
        <v>176</v>
      </c>
      <c r="B37" s="190"/>
      <c r="C37" s="190"/>
      <c r="D37" s="190"/>
      <c r="E37" s="190"/>
      <c r="F37" s="190"/>
      <c r="G37" s="190"/>
    </row>
    <row r="38" spans="1:7" ht="36.75" customHeight="1" x14ac:dyDescent="0.3">
      <c r="A38" s="191" t="s">
        <v>192</v>
      </c>
      <c r="B38" s="191"/>
      <c r="C38" s="191"/>
      <c r="D38" s="191"/>
      <c r="E38" s="191"/>
      <c r="F38" s="191"/>
      <c r="G38" s="191"/>
    </row>
    <row r="39" spans="1:7" ht="18" customHeight="1" x14ac:dyDescent="0.3">
      <c r="A39" s="162"/>
      <c r="B39" s="162"/>
      <c r="C39" s="162"/>
      <c r="D39" s="162"/>
      <c r="E39" s="162"/>
      <c r="F39" s="162"/>
      <c r="G39" s="162"/>
    </row>
    <row r="40" spans="1:7" ht="24" customHeight="1" x14ac:dyDescent="0.3">
      <c r="A40" s="162"/>
      <c r="B40" s="162"/>
      <c r="C40" s="162"/>
      <c r="D40" s="162"/>
      <c r="E40" s="162"/>
      <c r="F40" s="162"/>
      <c r="G40" s="162"/>
    </row>
    <row r="41" spans="1:7" ht="30" customHeight="1" x14ac:dyDescent="0.3">
      <c r="A41" s="182" t="s">
        <v>123</v>
      </c>
      <c r="B41" s="182"/>
      <c r="C41" s="183"/>
      <c r="D41" s="33">
        <f>D180</f>
        <v>81500</v>
      </c>
      <c r="E41" s="134"/>
      <c r="F41" s="134"/>
      <c r="G41" s="134"/>
    </row>
    <row r="42" spans="1:7" ht="34.5" customHeight="1" x14ac:dyDescent="0.3">
      <c r="A42" s="152" t="s">
        <v>138</v>
      </c>
      <c r="B42" s="152"/>
      <c r="C42" s="152"/>
      <c r="D42" s="152"/>
      <c r="E42" s="152"/>
      <c r="F42" s="152"/>
      <c r="G42" s="152"/>
    </row>
    <row r="43" spans="1:7" ht="49.5" customHeight="1" x14ac:dyDescent="0.3">
      <c r="A43" s="153" t="s">
        <v>175</v>
      </c>
      <c r="B43" s="153"/>
      <c r="C43" s="153"/>
      <c r="D43" s="153"/>
      <c r="E43" s="153"/>
      <c r="F43" s="153"/>
      <c r="G43" s="153"/>
    </row>
    <row r="44" spans="1:7" ht="67.2" customHeight="1" x14ac:dyDescent="0.3">
      <c r="A44" s="192" t="s">
        <v>193</v>
      </c>
      <c r="B44" s="192"/>
      <c r="C44" s="192"/>
      <c r="D44" s="192"/>
      <c r="E44" s="192"/>
      <c r="F44" s="192"/>
      <c r="G44" s="192"/>
    </row>
    <row r="45" spans="1:7" x14ac:dyDescent="0.3">
      <c r="A45" s="162"/>
      <c r="B45" s="162"/>
      <c r="C45" s="162"/>
      <c r="D45" s="162"/>
      <c r="E45" s="162"/>
      <c r="F45" s="162"/>
      <c r="G45" s="162"/>
    </row>
    <row r="46" spans="1:7" x14ac:dyDescent="0.3">
      <c r="A46" s="162"/>
      <c r="B46" s="162"/>
      <c r="C46" s="162"/>
      <c r="D46" s="162"/>
      <c r="E46" s="162"/>
      <c r="F46" s="162"/>
      <c r="G46" s="162"/>
    </row>
    <row r="47" spans="1:7" s="127" customFormat="1" ht="21" customHeight="1" x14ac:dyDescent="0.55000000000000004">
      <c r="A47" s="151" t="s">
        <v>21</v>
      </c>
      <c r="B47" s="151"/>
      <c r="C47" s="151"/>
      <c r="D47" s="151"/>
      <c r="E47" s="151"/>
      <c r="F47" s="151"/>
      <c r="G47" s="126"/>
    </row>
    <row r="48" spans="1:7" ht="18.75" customHeight="1" x14ac:dyDescent="0.3">
      <c r="A48" s="199" t="s">
        <v>127</v>
      </c>
      <c r="B48" s="200" t="s">
        <v>126</v>
      </c>
      <c r="C48" s="200"/>
      <c r="D48" s="200"/>
      <c r="E48" s="200"/>
      <c r="F48" s="200"/>
      <c r="G48" s="201"/>
    </row>
    <row r="49" spans="1:7" ht="18.75" customHeight="1" x14ac:dyDescent="0.3">
      <c r="A49" s="202" t="s">
        <v>147</v>
      </c>
      <c r="B49" s="197"/>
      <c r="C49" s="197"/>
      <c r="D49" s="197"/>
      <c r="E49" s="197"/>
      <c r="F49" s="197"/>
      <c r="G49" s="203"/>
    </row>
    <row r="50" spans="1:7" ht="18.75" customHeight="1" x14ac:dyDescent="0.3">
      <c r="A50" s="202" t="s">
        <v>154</v>
      </c>
      <c r="B50" s="197"/>
      <c r="C50" s="197"/>
      <c r="D50" s="197"/>
      <c r="E50" s="197"/>
      <c r="F50" s="197"/>
      <c r="G50" s="203"/>
    </row>
    <row r="51" spans="1:7" ht="18.75" customHeight="1" x14ac:dyDescent="0.3">
      <c r="A51" s="202" t="s">
        <v>148</v>
      </c>
      <c r="B51" s="197"/>
      <c r="C51" s="197"/>
      <c r="D51" s="197"/>
      <c r="E51" s="197"/>
      <c r="F51" s="197"/>
      <c r="G51" s="203"/>
    </row>
    <row r="52" spans="1:7" ht="18.75" customHeight="1" x14ac:dyDescent="0.3">
      <c r="A52" s="202" t="s">
        <v>149</v>
      </c>
      <c r="B52" s="197"/>
      <c r="C52" s="197"/>
      <c r="D52" s="197"/>
      <c r="E52" s="197"/>
      <c r="F52" s="197"/>
      <c r="G52" s="203"/>
    </row>
    <row r="53" spans="1:7" ht="18.75" customHeight="1" x14ac:dyDescent="0.3">
      <c r="A53" s="202" t="s">
        <v>151</v>
      </c>
      <c r="B53" s="197"/>
      <c r="C53" s="197"/>
      <c r="D53" s="197"/>
      <c r="E53" s="197"/>
      <c r="F53" s="197"/>
      <c r="G53" s="203"/>
    </row>
    <row r="54" spans="1:7" ht="18.75" customHeight="1" x14ac:dyDescent="0.3">
      <c r="A54" s="202" t="s">
        <v>150</v>
      </c>
      <c r="B54" s="197"/>
      <c r="C54" s="197"/>
      <c r="D54" s="197"/>
      <c r="E54" s="197"/>
      <c r="F54" s="197"/>
      <c r="G54" s="203"/>
    </row>
    <row r="55" spans="1:7" ht="13.5" hidden="1" customHeight="1" x14ac:dyDescent="0.3">
      <c r="A55" s="202"/>
      <c r="B55" s="197"/>
      <c r="C55" s="197"/>
      <c r="D55" s="197"/>
      <c r="E55" s="197"/>
      <c r="F55" s="197"/>
      <c r="G55" s="203"/>
    </row>
    <row r="56" spans="1:7" ht="8.25" hidden="1" customHeight="1" x14ac:dyDescent="0.3">
      <c r="A56" s="202"/>
      <c r="B56" s="197"/>
      <c r="C56" s="197"/>
      <c r="D56" s="197"/>
      <c r="E56" s="197"/>
      <c r="F56" s="197"/>
      <c r="G56" s="203"/>
    </row>
    <row r="57" spans="1:7" ht="23.25" customHeight="1" x14ac:dyDescent="0.3">
      <c r="A57" s="202" t="s">
        <v>152</v>
      </c>
      <c r="B57" s="197"/>
      <c r="C57" s="197"/>
      <c r="D57" s="197"/>
      <c r="E57" s="197"/>
      <c r="F57" s="197"/>
      <c r="G57" s="203"/>
    </row>
    <row r="58" spans="1:7" ht="23.25" customHeight="1" x14ac:dyDescent="0.3">
      <c r="A58" s="202" t="s">
        <v>153</v>
      </c>
      <c r="B58" s="197"/>
      <c r="C58" s="197"/>
      <c r="D58" s="197"/>
      <c r="E58" s="197"/>
      <c r="F58" s="197"/>
      <c r="G58" s="203"/>
    </row>
    <row r="59" spans="1:7" ht="23.25" customHeight="1" x14ac:dyDescent="0.3">
      <c r="A59" s="204"/>
      <c r="B59" s="198"/>
      <c r="C59" s="198"/>
      <c r="D59" s="198"/>
      <c r="E59" s="198"/>
      <c r="F59" s="198"/>
      <c r="G59" s="205"/>
    </row>
    <row r="60" spans="1:7" ht="23.25" customHeight="1" x14ac:dyDescent="0.3">
      <c r="A60" s="204"/>
      <c r="B60" s="198"/>
      <c r="C60" s="198"/>
      <c r="D60" s="198"/>
      <c r="E60" s="198"/>
      <c r="F60" s="198"/>
      <c r="G60" s="205"/>
    </row>
    <row r="61" spans="1:7" ht="23.25" customHeight="1" x14ac:dyDescent="0.3">
      <c r="A61" s="204"/>
      <c r="B61" s="198"/>
      <c r="C61" s="198"/>
      <c r="D61" s="198"/>
      <c r="E61" s="198"/>
      <c r="F61" s="198"/>
      <c r="G61" s="205"/>
    </row>
    <row r="62" spans="1:7" ht="15.75" customHeight="1" x14ac:dyDescent="0.3">
      <c r="A62" s="206"/>
      <c r="B62" s="196"/>
      <c r="C62" s="196"/>
      <c r="D62" s="196"/>
      <c r="E62" s="196"/>
      <c r="F62" s="196"/>
      <c r="G62" s="207"/>
    </row>
    <row r="63" spans="1:7" ht="24.75" customHeight="1" x14ac:dyDescent="0.45">
      <c r="A63" s="34" t="s">
        <v>128</v>
      </c>
      <c r="B63" s="185" t="s">
        <v>129</v>
      </c>
      <c r="C63" s="185"/>
      <c r="D63" s="185"/>
      <c r="E63" s="185"/>
      <c r="F63" s="185"/>
      <c r="G63" s="185"/>
    </row>
    <row r="64" spans="1:7" ht="77.400000000000006" customHeight="1" x14ac:dyDescent="0.3">
      <c r="A64" s="208" t="s">
        <v>194</v>
      </c>
      <c r="B64" s="209"/>
      <c r="C64" s="209"/>
      <c r="D64" s="209"/>
      <c r="E64" s="209"/>
      <c r="F64" s="209"/>
      <c r="G64" s="210"/>
    </row>
    <row r="65" spans="1:10" ht="53.25" customHeight="1" x14ac:dyDescent="0.3">
      <c r="A65" s="211" t="s">
        <v>195</v>
      </c>
      <c r="B65" s="212"/>
      <c r="C65" s="212"/>
      <c r="D65" s="212"/>
      <c r="E65" s="212"/>
      <c r="F65" s="212"/>
      <c r="G65" s="213"/>
    </row>
    <row r="66" spans="1:10" ht="54" customHeight="1" x14ac:dyDescent="0.3">
      <c r="A66" s="214" t="s">
        <v>196</v>
      </c>
      <c r="B66" s="215"/>
      <c r="C66" s="215"/>
      <c r="D66" s="215"/>
      <c r="E66" s="215"/>
      <c r="F66" s="215"/>
      <c r="G66" s="216"/>
    </row>
    <row r="67" spans="1:10" ht="69" customHeight="1" x14ac:dyDescent="0.3">
      <c r="A67" s="217" t="s">
        <v>197</v>
      </c>
      <c r="B67" s="218"/>
      <c r="C67" s="218"/>
      <c r="D67" s="218"/>
      <c r="E67" s="218"/>
      <c r="F67" s="218"/>
      <c r="G67" s="219"/>
    </row>
    <row r="68" spans="1:10" ht="42" x14ac:dyDescent="0.3">
      <c r="A68" s="143" t="s">
        <v>71</v>
      </c>
      <c r="B68" s="143"/>
      <c r="C68" s="35" t="s">
        <v>16</v>
      </c>
      <c r="D68" s="35" t="s">
        <v>17</v>
      </c>
      <c r="E68" s="35" t="s">
        <v>14</v>
      </c>
      <c r="F68" s="35" t="s">
        <v>15</v>
      </c>
      <c r="G68" s="35" t="s">
        <v>14</v>
      </c>
    </row>
    <row r="69" spans="1:10" ht="50.25" customHeight="1" x14ac:dyDescent="0.3">
      <c r="A69" s="36">
        <v>1</v>
      </c>
      <c r="B69" s="37" t="s">
        <v>69</v>
      </c>
      <c r="C69" s="38">
        <v>0</v>
      </c>
      <c r="D69" s="39">
        <v>0</v>
      </c>
      <c r="E69" s="40">
        <f>C69*D69</f>
        <v>0</v>
      </c>
      <c r="F69" s="40">
        <f>E69*0.34</f>
        <v>0</v>
      </c>
      <c r="G69" s="41">
        <f>E69+F69</f>
        <v>0</v>
      </c>
    </row>
    <row r="70" spans="1:10" ht="21.75" customHeight="1" x14ac:dyDescent="0.3">
      <c r="A70" s="37"/>
      <c r="B70" s="37" t="s">
        <v>70</v>
      </c>
      <c r="C70" s="37"/>
      <c r="D70" s="37"/>
      <c r="E70" s="37"/>
      <c r="F70" s="37"/>
      <c r="G70" s="41">
        <f>G69</f>
        <v>0</v>
      </c>
    </row>
    <row r="71" spans="1:10" ht="21.75" customHeight="1" x14ac:dyDescent="0.3">
      <c r="A71" s="29"/>
      <c r="B71" s="29"/>
      <c r="C71" s="29"/>
      <c r="D71" s="29"/>
      <c r="E71" s="29"/>
      <c r="F71" s="29"/>
      <c r="G71" s="29"/>
      <c r="H71" s="12"/>
      <c r="I71" s="12"/>
      <c r="J71" s="12"/>
    </row>
    <row r="72" spans="1:10" ht="21.6" x14ac:dyDescent="0.45">
      <c r="A72" s="42" t="s">
        <v>1</v>
      </c>
      <c r="B72" s="42" t="s">
        <v>82</v>
      </c>
    </row>
    <row r="73" spans="1:10" ht="366" customHeight="1" x14ac:dyDescent="0.3">
      <c r="A73" s="139" t="s">
        <v>179</v>
      </c>
      <c r="B73" s="140"/>
      <c r="C73" s="140"/>
      <c r="D73" s="140"/>
      <c r="E73" s="140"/>
      <c r="F73" s="140"/>
      <c r="G73" s="141"/>
    </row>
    <row r="74" spans="1:10" ht="69" customHeight="1" x14ac:dyDescent="0.3">
      <c r="A74" s="193" t="s">
        <v>198</v>
      </c>
      <c r="B74" s="194"/>
      <c r="C74" s="194"/>
      <c r="D74" s="194"/>
      <c r="E74" s="194"/>
      <c r="F74" s="194"/>
      <c r="G74" s="195"/>
    </row>
    <row r="75" spans="1:10" ht="45" customHeight="1" x14ac:dyDescent="0.3">
      <c r="A75" s="220" t="s">
        <v>199</v>
      </c>
      <c r="B75" s="221"/>
      <c r="C75" s="221"/>
      <c r="D75" s="221"/>
      <c r="E75" s="221"/>
      <c r="F75" s="221"/>
      <c r="G75" s="222"/>
    </row>
    <row r="76" spans="1:10" ht="42" customHeight="1" x14ac:dyDescent="0.3">
      <c r="A76" s="139" t="s">
        <v>178</v>
      </c>
      <c r="B76" s="140"/>
      <c r="C76" s="140"/>
      <c r="D76" s="140"/>
      <c r="E76" s="140"/>
      <c r="F76" s="140"/>
      <c r="G76" s="141"/>
    </row>
    <row r="77" spans="1:10" ht="59.25" customHeight="1" x14ac:dyDescent="0.3">
      <c r="A77" s="139" t="s">
        <v>180</v>
      </c>
      <c r="B77" s="140"/>
      <c r="C77" s="140"/>
      <c r="D77" s="140"/>
      <c r="E77" s="140"/>
      <c r="F77" s="140"/>
      <c r="G77" s="141"/>
    </row>
    <row r="78" spans="1:10" ht="18.75" customHeight="1" x14ac:dyDescent="0.3">
      <c r="A78" s="43"/>
      <c r="B78" s="43"/>
      <c r="C78" s="43"/>
      <c r="D78" s="43"/>
      <c r="E78" s="43"/>
      <c r="F78" s="43"/>
      <c r="G78" s="43"/>
    </row>
    <row r="79" spans="1:10" s="127" customFormat="1" ht="26.4" x14ac:dyDescent="0.55000000000000004">
      <c r="A79" s="126">
        <v>4</v>
      </c>
      <c r="B79" s="144" t="s">
        <v>65</v>
      </c>
      <c r="C79" s="144"/>
      <c r="D79" s="126"/>
      <c r="E79" s="126"/>
      <c r="F79" s="126"/>
      <c r="G79" s="126"/>
    </row>
    <row r="80" spans="1:10" ht="21.6" x14ac:dyDescent="0.45">
      <c r="A80" s="142" t="s">
        <v>23</v>
      </c>
      <c r="B80" s="142"/>
      <c r="C80" s="142"/>
      <c r="D80" s="142"/>
      <c r="E80" s="142"/>
      <c r="F80" s="142"/>
      <c r="G80" s="142"/>
    </row>
    <row r="81" spans="1:256" s="4" customFormat="1" x14ac:dyDescent="0.4">
      <c r="A81" s="44"/>
      <c r="B81" s="44"/>
      <c r="C81" s="45" t="s">
        <v>24</v>
      </c>
      <c r="D81" s="44"/>
      <c r="E81" s="44"/>
      <c r="F81" s="44"/>
      <c r="G81" s="44"/>
    </row>
    <row r="82" spans="1:256" s="3" customFormat="1" ht="40.799999999999997" x14ac:dyDescent="0.35">
      <c r="A82" s="46" t="s">
        <v>35</v>
      </c>
      <c r="B82" s="47" t="s">
        <v>2</v>
      </c>
      <c r="C82" s="47" t="s">
        <v>22</v>
      </c>
      <c r="D82" s="48"/>
      <c r="E82" s="48"/>
      <c r="F82" s="48"/>
      <c r="G82" s="48"/>
    </row>
    <row r="83" spans="1:256" s="5" customFormat="1" x14ac:dyDescent="0.4">
      <c r="A83" s="49">
        <v>1</v>
      </c>
      <c r="B83" s="49">
        <v>2</v>
      </c>
      <c r="C83" s="49">
        <v>3</v>
      </c>
      <c r="D83" s="50"/>
      <c r="E83" s="50"/>
      <c r="F83" s="50"/>
      <c r="G83" s="50"/>
    </row>
    <row r="84" spans="1:256" s="5" customFormat="1" ht="40.799999999999997" x14ac:dyDescent="0.4">
      <c r="A84" s="47">
        <v>1</v>
      </c>
      <c r="B84" s="51" t="s">
        <v>98</v>
      </c>
      <c r="C84" s="52"/>
      <c r="D84" s="50"/>
      <c r="E84" s="50"/>
      <c r="F84" s="50"/>
      <c r="G84" s="50"/>
    </row>
    <row r="85" spans="1:256" s="4" customFormat="1" x14ac:dyDescent="0.35">
      <c r="A85" s="54"/>
      <c r="B85" s="55" t="s">
        <v>3</v>
      </c>
      <c r="C85" s="56">
        <f>SUM(C84:C84)</f>
        <v>0</v>
      </c>
      <c r="D85" s="57"/>
      <c r="E85" s="57"/>
      <c r="F85" s="57"/>
      <c r="G85" s="57"/>
    </row>
    <row r="86" spans="1:256" s="5" customFormat="1" ht="17.25" customHeight="1" x14ac:dyDescent="0.4">
      <c r="A86" s="50"/>
      <c r="B86" s="58"/>
      <c r="C86" s="58"/>
      <c r="D86" s="50"/>
      <c r="E86" s="50"/>
      <c r="F86" s="50"/>
      <c r="G86" s="50"/>
    </row>
    <row r="87" spans="1:256" s="4" customFormat="1" ht="21.6" x14ac:dyDescent="0.45">
      <c r="A87" s="142" t="s">
        <v>25</v>
      </c>
      <c r="B87" s="142"/>
      <c r="C87" s="142"/>
      <c r="D87" s="142"/>
      <c r="E87" s="142"/>
      <c r="F87" s="142"/>
      <c r="G87" s="142"/>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c r="CN87" s="138"/>
      <c r="CO87" s="138"/>
      <c r="CP87" s="138"/>
      <c r="CQ87" s="138"/>
      <c r="CR87" s="138"/>
      <c r="CS87" s="138"/>
      <c r="CT87" s="138"/>
      <c r="CU87" s="138"/>
      <c r="CV87" s="138"/>
      <c r="CW87" s="138"/>
      <c r="CX87" s="138"/>
      <c r="CY87" s="138"/>
      <c r="CZ87" s="138"/>
      <c r="DA87" s="138"/>
      <c r="DB87" s="138"/>
      <c r="DC87" s="138"/>
      <c r="DD87" s="138"/>
      <c r="DE87" s="138"/>
      <c r="DF87" s="138"/>
      <c r="DG87" s="138"/>
      <c r="DH87" s="138"/>
      <c r="DI87" s="138"/>
      <c r="DJ87" s="138"/>
      <c r="DK87" s="138"/>
      <c r="DL87" s="138"/>
      <c r="DM87" s="138"/>
      <c r="DN87" s="138"/>
      <c r="DO87" s="138"/>
      <c r="DP87" s="138"/>
      <c r="DQ87" s="138"/>
      <c r="DR87" s="138"/>
      <c r="DS87" s="138"/>
      <c r="DT87" s="138"/>
      <c r="DU87" s="138"/>
      <c r="DV87" s="138"/>
      <c r="DW87" s="138"/>
      <c r="DX87" s="138"/>
      <c r="DY87" s="138"/>
      <c r="DZ87" s="138"/>
      <c r="EA87" s="138"/>
      <c r="EB87" s="138"/>
      <c r="EC87" s="138"/>
      <c r="ED87" s="138"/>
      <c r="EE87" s="138"/>
      <c r="EF87" s="138"/>
      <c r="EG87" s="138"/>
      <c r="EH87" s="138"/>
      <c r="EI87" s="138"/>
      <c r="EJ87" s="138"/>
      <c r="EK87" s="138"/>
      <c r="EL87" s="138"/>
      <c r="EM87" s="138"/>
      <c r="EN87" s="138"/>
      <c r="EO87" s="138"/>
      <c r="EP87" s="138"/>
      <c r="EQ87" s="138"/>
      <c r="ER87" s="138"/>
      <c r="ES87" s="138"/>
      <c r="ET87" s="138"/>
      <c r="EU87" s="138"/>
      <c r="EV87" s="138"/>
      <c r="EW87" s="138"/>
      <c r="EX87" s="138"/>
      <c r="EY87" s="138"/>
      <c r="EZ87" s="138"/>
      <c r="FA87" s="138"/>
      <c r="FB87" s="138"/>
      <c r="FC87" s="138"/>
      <c r="FD87" s="138"/>
      <c r="FE87" s="138"/>
      <c r="FF87" s="138"/>
      <c r="FG87" s="138"/>
      <c r="FH87" s="138"/>
      <c r="FI87" s="138"/>
      <c r="FJ87" s="138"/>
      <c r="FK87" s="138"/>
      <c r="FL87" s="138"/>
      <c r="FM87" s="138"/>
      <c r="FN87" s="138"/>
      <c r="FO87" s="138"/>
      <c r="FP87" s="138"/>
      <c r="FQ87" s="138"/>
      <c r="FR87" s="138"/>
      <c r="FS87" s="138"/>
      <c r="FT87" s="138"/>
      <c r="FU87" s="138"/>
      <c r="FV87" s="138"/>
      <c r="FW87" s="138"/>
      <c r="FX87" s="138"/>
      <c r="FY87" s="138"/>
      <c r="FZ87" s="138"/>
      <c r="GA87" s="138"/>
      <c r="GB87" s="138"/>
      <c r="GC87" s="138"/>
      <c r="GD87" s="138"/>
      <c r="GE87" s="138"/>
      <c r="GF87" s="138"/>
      <c r="GG87" s="138"/>
      <c r="GH87" s="138"/>
      <c r="GI87" s="138"/>
      <c r="GJ87" s="138"/>
      <c r="GK87" s="138"/>
      <c r="GL87" s="138"/>
      <c r="GM87" s="138"/>
      <c r="GN87" s="138"/>
      <c r="GO87" s="138"/>
      <c r="GP87" s="138"/>
      <c r="GQ87" s="138"/>
      <c r="GR87" s="138"/>
      <c r="GS87" s="138"/>
      <c r="GT87" s="138"/>
      <c r="GU87" s="138"/>
      <c r="GV87" s="138"/>
      <c r="GW87" s="138"/>
      <c r="GX87" s="138"/>
      <c r="GY87" s="138"/>
      <c r="GZ87" s="138"/>
      <c r="HA87" s="138"/>
      <c r="HB87" s="138"/>
      <c r="HC87" s="138"/>
      <c r="HD87" s="138"/>
      <c r="HE87" s="138"/>
      <c r="HF87" s="138"/>
      <c r="HG87" s="138"/>
      <c r="HH87" s="138"/>
      <c r="HI87" s="138"/>
      <c r="HJ87" s="138"/>
      <c r="HK87" s="138"/>
      <c r="HL87" s="138"/>
      <c r="HM87" s="138"/>
      <c r="HN87" s="138"/>
      <c r="HO87" s="138"/>
      <c r="HP87" s="138"/>
      <c r="HQ87" s="138"/>
      <c r="HR87" s="138"/>
      <c r="HS87" s="138"/>
      <c r="HT87" s="138"/>
      <c r="HU87" s="138"/>
      <c r="HV87" s="138"/>
      <c r="HW87" s="138"/>
      <c r="HX87" s="138"/>
      <c r="HY87" s="138"/>
      <c r="HZ87" s="138"/>
      <c r="IA87" s="138"/>
      <c r="IB87" s="138"/>
      <c r="IC87" s="138"/>
      <c r="ID87" s="138"/>
      <c r="IE87" s="138"/>
      <c r="IF87" s="138"/>
      <c r="IG87" s="138"/>
      <c r="IH87" s="138"/>
      <c r="II87" s="138"/>
      <c r="IJ87" s="138"/>
      <c r="IK87" s="138"/>
      <c r="IL87" s="138"/>
      <c r="IM87" s="138"/>
      <c r="IN87" s="138"/>
      <c r="IO87" s="138"/>
      <c r="IP87" s="138"/>
      <c r="IQ87" s="138"/>
      <c r="IR87" s="138"/>
      <c r="IS87" s="138"/>
      <c r="IT87" s="138"/>
      <c r="IU87" s="138"/>
      <c r="IV87" s="138"/>
    </row>
    <row r="88" spans="1:256" s="4" customFormat="1" x14ac:dyDescent="0.4">
      <c r="A88" s="57"/>
      <c r="B88" s="57"/>
      <c r="C88" s="57"/>
      <c r="D88" s="59" t="s">
        <v>27</v>
      </c>
      <c r="E88" s="57"/>
      <c r="F88" s="57"/>
      <c r="G88" s="57"/>
    </row>
    <row r="89" spans="1:256" s="4" customFormat="1" ht="20.399999999999999" x14ac:dyDescent="0.35">
      <c r="A89" s="147" t="s">
        <v>35</v>
      </c>
      <c r="B89" s="147" t="s">
        <v>4</v>
      </c>
      <c r="C89" s="147" t="s">
        <v>22</v>
      </c>
      <c r="D89" s="167" t="s">
        <v>26</v>
      </c>
      <c r="E89" s="167"/>
      <c r="F89" s="167"/>
      <c r="G89" s="57"/>
    </row>
    <row r="90" spans="1:256" s="4" customFormat="1" ht="123" x14ac:dyDescent="0.35">
      <c r="A90" s="148"/>
      <c r="B90" s="148"/>
      <c r="C90" s="148"/>
      <c r="D90" s="47" t="s">
        <v>86</v>
      </c>
      <c r="E90" s="47" t="s">
        <v>130</v>
      </c>
      <c r="F90" s="47" t="s">
        <v>85</v>
      </c>
      <c r="G90" s="57"/>
    </row>
    <row r="91" spans="1:256" s="4" customFormat="1" x14ac:dyDescent="0.35">
      <c r="A91" s="60">
        <v>1</v>
      </c>
      <c r="B91" s="61">
        <v>2</v>
      </c>
      <c r="C91" s="61">
        <v>3</v>
      </c>
      <c r="D91" s="61">
        <v>4</v>
      </c>
      <c r="E91" s="61">
        <v>5</v>
      </c>
      <c r="F91" s="61">
        <v>6</v>
      </c>
      <c r="G91" s="57"/>
    </row>
    <row r="92" spans="1:256" s="4" customFormat="1" ht="46.5" customHeight="1" x14ac:dyDescent="0.35">
      <c r="A92" s="47">
        <v>1</v>
      </c>
      <c r="B92" s="62" t="s">
        <v>77</v>
      </c>
      <c r="C92" s="52"/>
      <c r="D92" s="52"/>
      <c r="E92" s="63">
        <f t="shared" ref="E92:E99" si="0">IF(D92=0,0,D92/$D$100)</f>
        <v>0</v>
      </c>
      <c r="F92" s="64">
        <f>C92-D92</f>
        <v>0</v>
      </c>
      <c r="G92" s="57"/>
    </row>
    <row r="93" spans="1:256" s="4" customFormat="1" ht="46.5" customHeight="1" x14ac:dyDescent="0.35">
      <c r="A93" s="47">
        <v>2</v>
      </c>
      <c r="B93" s="51" t="s">
        <v>98</v>
      </c>
      <c r="C93" s="64">
        <f>C84</f>
        <v>0</v>
      </c>
      <c r="D93" s="52"/>
      <c r="E93" s="63">
        <f t="shared" si="0"/>
        <v>0</v>
      </c>
      <c r="F93" s="64">
        <f t="shared" ref="F93:F94" si="1">C93-D93</f>
        <v>0</v>
      </c>
      <c r="G93" s="57"/>
    </row>
    <row r="94" spans="1:256" s="4" customFormat="1" ht="46.5" customHeight="1" x14ac:dyDescent="0.35">
      <c r="A94" s="47"/>
      <c r="B94" s="51" t="s">
        <v>136</v>
      </c>
      <c r="C94" s="64">
        <f>C130</f>
        <v>10000</v>
      </c>
      <c r="D94" s="52">
        <f>C94</f>
        <v>10000</v>
      </c>
      <c r="E94" s="63">
        <f t="shared" si="0"/>
        <v>4.5251940176935089E-2</v>
      </c>
      <c r="F94" s="64">
        <f t="shared" si="1"/>
        <v>0</v>
      </c>
      <c r="G94" s="57"/>
    </row>
    <row r="95" spans="1:256" s="4" customFormat="1" ht="46.5" customHeight="1" x14ac:dyDescent="0.35">
      <c r="A95" s="47">
        <v>4</v>
      </c>
      <c r="B95" s="51" t="s">
        <v>100</v>
      </c>
      <c r="C95" s="64">
        <f>D123</f>
        <v>199830</v>
      </c>
      <c r="D95" s="52">
        <f>C95</f>
        <v>199830</v>
      </c>
      <c r="E95" s="63">
        <f t="shared" si="0"/>
        <v>0.90426952055569387</v>
      </c>
      <c r="F95" s="64">
        <f>C95-D95</f>
        <v>0</v>
      </c>
      <c r="G95" s="57"/>
    </row>
    <row r="96" spans="1:256" s="4" customFormat="1" ht="46.5" customHeight="1" x14ac:dyDescent="0.35">
      <c r="A96" s="47">
        <v>5</v>
      </c>
      <c r="B96" s="51" t="s">
        <v>28</v>
      </c>
      <c r="C96" s="64">
        <f>F146</f>
        <v>11155</v>
      </c>
      <c r="D96" s="52">
        <v>11155</v>
      </c>
      <c r="E96" s="63">
        <f t="shared" si="0"/>
        <v>5.0478539267371086E-2</v>
      </c>
      <c r="F96" s="64">
        <f>C96-D96</f>
        <v>0</v>
      </c>
      <c r="G96" s="57"/>
    </row>
    <row r="97" spans="1:256" s="4" customFormat="1" ht="46.5" customHeight="1" x14ac:dyDescent="0.35">
      <c r="A97" s="47">
        <v>3</v>
      </c>
      <c r="B97" s="51" t="s">
        <v>99</v>
      </c>
      <c r="C97" s="64">
        <f>C85-C84</f>
        <v>0</v>
      </c>
      <c r="D97" s="52"/>
      <c r="E97" s="63">
        <f t="shared" si="0"/>
        <v>0</v>
      </c>
      <c r="F97" s="64">
        <f>C97-D97</f>
        <v>0</v>
      </c>
      <c r="G97" s="57"/>
    </row>
    <row r="98" spans="1:256" s="4" customFormat="1" ht="46.5" customHeight="1" x14ac:dyDescent="0.35">
      <c r="A98" s="47">
        <v>6</v>
      </c>
      <c r="B98" s="51" t="s">
        <v>76</v>
      </c>
      <c r="C98" s="64">
        <f>G70</f>
        <v>0</v>
      </c>
      <c r="D98" s="52"/>
      <c r="E98" s="63">
        <f t="shared" si="0"/>
        <v>0</v>
      </c>
      <c r="F98" s="64">
        <f>C98-D98</f>
        <v>0</v>
      </c>
      <c r="G98" s="57"/>
    </row>
    <row r="99" spans="1:256" s="4" customFormat="1" ht="46.5" customHeight="1" x14ac:dyDescent="0.35">
      <c r="A99" s="47">
        <v>7</v>
      </c>
      <c r="B99" s="51" t="s">
        <v>78</v>
      </c>
      <c r="C99" s="64">
        <f>C131-C130</f>
        <v>0</v>
      </c>
      <c r="D99" s="52"/>
      <c r="E99" s="63">
        <f t="shared" si="0"/>
        <v>0</v>
      </c>
      <c r="F99" s="64">
        <f>C99-D99</f>
        <v>0</v>
      </c>
      <c r="G99" s="57"/>
    </row>
    <row r="100" spans="1:256" s="3" customFormat="1" ht="46.5" customHeight="1" x14ac:dyDescent="0.25">
      <c r="A100" s="65"/>
      <c r="B100" s="53" t="s">
        <v>6</v>
      </c>
      <c r="C100" s="64">
        <f>SUM(C92:C99)</f>
        <v>220985</v>
      </c>
      <c r="D100" s="64">
        <f>SUM(D92:D99)</f>
        <v>220985</v>
      </c>
      <c r="E100" s="63">
        <v>1</v>
      </c>
      <c r="F100" s="64">
        <f>SUM(F92:F99)</f>
        <v>0</v>
      </c>
      <c r="G100" s="48"/>
    </row>
    <row r="101" spans="1:256" s="6" customFormat="1" ht="15.75" customHeight="1" x14ac:dyDescent="0.25">
      <c r="A101" s="66"/>
      <c r="B101" s="66"/>
      <c r="C101" s="66"/>
      <c r="D101" s="66"/>
      <c r="E101" s="66"/>
      <c r="F101" s="66"/>
      <c r="G101" s="66"/>
    </row>
    <row r="102" spans="1:256" s="6" customFormat="1" ht="41.25" customHeight="1" x14ac:dyDescent="0.25">
      <c r="A102" s="48"/>
      <c r="B102" s="146" t="s">
        <v>139</v>
      </c>
      <c r="C102" s="146"/>
      <c r="D102" s="146"/>
      <c r="E102" s="146"/>
      <c r="F102" s="146"/>
      <c r="G102" s="66"/>
    </row>
    <row r="103" spans="1:256" s="6" customFormat="1" ht="51.75" customHeight="1" x14ac:dyDescent="0.25">
      <c r="A103" s="48"/>
      <c r="B103" s="145" t="s">
        <v>93</v>
      </c>
      <c r="C103" s="145"/>
      <c r="D103" s="145"/>
      <c r="E103" s="145"/>
      <c r="F103" s="145"/>
      <c r="G103" s="66"/>
    </row>
    <row r="104" spans="1:256" s="6" customFormat="1" ht="51.75" customHeight="1" x14ac:dyDescent="0.25">
      <c r="A104" s="48"/>
      <c r="B104" s="145" t="s">
        <v>94</v>
      </c>
      <c r="C104" s="145"/>
      <c r="D104" s="145"/>
      <c r="E104" s="145"/>
      <c r="F104" s="145"/>
      <c r="G104" s="66"/>
    </row>
    <row r="105" spans="1:256" s="6" customFormat="1" ht="51.75" customHeight="1" x14ac:dyDescent="0.25">
      <c r="A105" s="48"/>
      <c r="B105" s="145" t="s">
        <v>95</v>
      </c>
      <c r="C105" s="145"/>
      <c r="D105" s="145"/>
      <c r="E105" s="145"/>
      <c r="F105" s="145"/>
      <c r="G105" s="66"/>
    </row>
    <row r="106" spans="1:256" s="6" customFormat="1" ht="51.75" customHeight="1" x14ac:dyDescent="0.25">
      <c r="A106" s="48"/>
      <c r="B106" s="145" t="s">
        <v>97</v>
      </c>
      <c r="C106" s="145"/>
      <c r="D106" s="145"/>
      <c r="E106" s="145"/>
      <c r="F106" s="145"/>
      <c r="G106" s="66"/>
    </row>
    <row r="107" spans="1:256" s="6" customFormat="1" ht="51.75" customHeight="1" x14ac:dyDescent="0.25">
      <c r="A107" s="48"/>
      <c r="B107" s="145" t="s">
        <v>96</v>
      </c>
      <c r="C107" s="145"/>
      <c r="D107" s="145"/>
      <c r="E107" s="145"/>
      <c r="F107" s="145"/>
      <c r="G107" s="66"/>
    </row>
    <row r="108" spans="1:256" s="6" customFormat="1" ht="51.75" customHeight="1" x14ac:dyDescent="0.25">
      <c r="A108" s="48"/>
      <c r="B108" s="145"/>
      <c r="C108" s="145"/>
      <c r="D108" s="145"/>
      <c r="E108" s="145"/>
      <c r="F108" s="145"/>
      <c r="G108" s="66"/>
    </row>
    <row r="109" spans="1:256" s="6" customFormat="1" ht="15.75" customHeight="1" x14ac:dyDescent="0.25">
      <c r="A109" s="66"/>
      <c r="B109" s="66"/>
      <c r="C109" s="66"/>
      <c r="D109" s="66"/>
      <c r="E109" s="66"/>
      <c r="F109" s="66"/>
      <c r="G109" s="66"/>
    </row>
    <row r="110" spans="1:256" s="4" customFormat="1" ht="21.6" x14ac:dyDescent="0.45">
      <c r="A110" s="142" t="s">
        <v>102</v>
      </c>
      <c r="B110" s="142"/>
      <c r="C110" s="142"/>
      <c r="D110" s="142"/>
      <c r="E110" s="142"/>
      <c r="F110" s="142"/>
      <c r="G110" s="142"/>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c r="CN110" s="138"/>
      <c r="CO110" s="138"/>
      <c r="CP110" s="138"/>
      <c r="CQ110" s="138"/>
      <c r="CR110" s="138"/>
      <c r="CS110" s="138"/>
      <c r="CT110" s="138"/>
      <c r="CU110" s="138"/>
      <c r="CV110" s="138"/>
      <c r="CW110" s="138"/>
      <c r="CX110" s="138"/>
      <c r="CY110" s="138"/>
      <c r="CZ110" s="138"/>
      <c r="DA110" s="138"/>
      <c r="DB110" s="138"/>
      <c r="DC110" s="138"/>
      <c r="DD110" s="138"/>
      <c r="DE110" s="138"/>
      <c r="DF110" s="138"/>
      <c r="DG110" s="138"/>
      <c r="DH110" s="138"/>
      <c r="DI110" s="138"/>
      <c r="DJ110" s="138"/>
      <c r="DK110" s="138"/>
      <c r="DL110" s="138"/>
      <c r="DM110" s="138"/>
      <c r="DN110" s="138"/>
      <c r="DO110" s="138"/>
      <c r="DP110" s="138"/>
      <c r="DQ110" s="138"/>
      <c r="DR110" s="138"/>
      <c r="DS110" s="138"/>
      <c r="DT110" s="138"/>
      <c r="DU110" s="138"/>
      <c r="DV110" s="138"/>
      <c r="DW110" s="138"/>
      <c r="DX110" s="138"/>
      <c r="DY110" s="138"/>
      <c r="DZ110" s="138"/>
      <c r="EA110" s="138"/>
      <c r="EB110" s="138"/>
      <c r="EC110" s="138"/>
      <c r="ED110" s="138"/>
      <c r="EE110" s="138"/>
      <c r="EF110" s="138"/>
      <c r="EG110" s="138"/>
      <c r="EH110" s="138"/>
      <c r="EI110" s="138"/>
      <c r="EJ110" s="138"/>
      <c r="EK110" s="138"/>
      <c r="EL110" s="138"/>
      <c r="EM110" s="138"/>
      <c r="EN110" s="138"/>
      <c r="EO110" s="138"/>
      <c r="EP110" s="138"/>
      <c r="EQ110" s="138"/>
      <c r="ER110" s="138"/>
      <c r="ES110" s="138"/>
      <c r="ET110" s="138"/>
      <c r="EU110" s="138"/>
      <c r="EV110" s="138"/>
      <c r="EW110" s="138"/>
      <c r="EX110" s="138"/>
      <c r="EY110" s="138"/>
      <c r="EZ110" s="138"/>
      <c r="FA110" s="138"/>
      <c r="FB110" s="138"/>
      <c r="FC110" s="138"/>
      <c r="FD110" s="138"/>
      <c r="FE110" s="138"/>
      <c r="FF110" s="138"/>
      <c r="FG110" s="138"/>
      <c r="FH110" s="138"/>
      <c r="FI110" s="138"/>
      <c r="FJ110" s="138"/>
      <c r="FK110" s="138"/>
      <c r="FL110" s="138"/>
      <c r="FM110" s="138"/>
      <c r="FN110" s="138"/>
      <c r="FO110" s="138"/>
      <c r="FP110" s="138"/>
      <c r="FQ110" s="138"/>
      <c r="FR110" s="138"/>
      <c r="FS110" s="138"/>
      <c r="FT110" s="138"/>
      <c r="FU110" s="138"/>
      <c r="FV110" s="138"/>
      <c r="FW110" s="138"/>
      <c r="FX110" s="138"/>
      <c r="FY110" s="138"/>
      <c r="FZ110" s="138"/>
      <c r="GA110" s="138"/>
      <c r="GB110" s="138"/>
      <c r="GC110" s="138"/>
      <c r="GD110" s="138"/>
      <c r="GE110" s="138"/>
      <c r="GF110" s="138"/>
      <c r="GG110" s="138"/>
      <c r="GH110" s="138"/>
      <c r="GI110" s="138"/>
      <c r="GJ110" s="138"/>
      <c r="GK110" s="138"/>
      <c r="GL110" s="138"/>
      <c r="GM110" s="138"/>
      <c r="GN110" s="138"/>
      <c r="GO110" s="138"/>
      <c r="GP110" s="138"/>
      <c r="GQ110" s="138"/>
      <c r="GR110" s="138"/>
      <c r="GS110" s="138"/>
      <c r="GT110" s="138"/>
      <c r="GU110" s="138"/>
      <c r="GV110" s="138"/>
      <c r="GW110" s="138"/>
      <c r="GX110" s="138"/>
      <c r="GY110" s="138"/>
      <c r="GZ110" s="138"/>
      <c r="HA110" s="138"/>
      <c r="HB110" s="138"/>
      <c r="HC110" s="138"/>
      <c r="HD110" s="138"/>
      <c r="HE110" s="138"/>
      <c r="HF110" s="138"/>
      <c r="HG110" s="138"/>
      <c r="HH110" s="138"/>
      <c r="HI110" s="138"/>
      <c r="HJ110" s="138"/>
      <c r="HK110" s="138"/>
      <c r="HL110" s="138"/>
      <c r="HM110" s="138"/>
      <c r="HN110" s="138"/>
      <c r="HO110" s="138"/>
      <c r="HP110" s="138"/>
      <c r="HQ110" s="138"/>
      <c r="HR110" s="138"/>
      <c r="HS110" s="138"/>
      <c r="HT110" s="138"/>
      <c r="HU110" s="138"/>
      <c r="HV110" s="138"/>
      <c r="HW110" s="138"/>
      <c r="HX110" s="138"/>
      <c r="HY110" s="138"/>
      <c r="HZ110" s="138"/>
      <c r="IA110" s="138"/>
      <c r="IB110" s="138"/>
      <c r="IC110" s="138"/>
      <c r="ID110" s="138"/>
      <c r="IE110" s="138"/>
      <c r="IF110" s="138"/>
      <c r="IG110" s="138"/>
      <c r="IH110" s="138"/>
      <c r="II110" s="138"/>
      <c r="IJ110" s="138"/>
      <c r="IK110" s="138"/>
      <c r="IL110" s="138"/>
      <c r="IM110" s="138"/>
      <c r="IN110" s="138"/>
      <c r="IO110" s="138"/>
      <c r="IP110" s="138"/>
      <c r="IQ110" s="138"/>
      <c r="IR110" s="138"/>
      <c r="IS110" s="138"/>
      <c r="IT110" s="138"/>
      <c r="IU110" s="138"/>
      <c r="IV110" s="138"/>
    </row>
    <row r="111" spans="1:256" s="4" customFormat="1" x14ac:dyDescent="0.25">
      <c r="A111" s="43"/>
      <c r="B111" s="67" t="s">
        <v>101</v>
      </c>
      <c r="C111" s="43"/>
      <c r="D111" s="43"/>
      <c r="E111" s="43"/>
      <c r="F111" s="43"/>
      <c r="G111" s="4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row>
    <row r="112" spans="1:256" s="4" customFormat="1" x14ac:dyDescent="0.25">
      <c r="A112" s="43"/>
      <c r="B112" s="67" t="s">
        <v>87</v>
      </c>
      <c r="C112" s="43"/>
      <c r="D112" s="43"/>
      <c r="E112" s="43"/>
      <c r="F112" s="43"/>
      <c r="G112" s="4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row>
    <row r="113" spans="1:256" s="4" customFormat="1" ht="21.6" thickBot="1" x14ac:dyDescent="0.45">
      <c r="A113" s="68"/>
      <c r="B113" s="68"/>
      <c r="C113" s="68"/>
      <c r="D113" s="59" t="s">
        <v>29</v>
      </c>
      <c r="E113" s="57"/>
      <c r="F113" s="57"/>
      <c r="G113" s="57"/>
    </row>
    <row r="114" spans="1:256" s="6" customFormat="1" ht="61.2" x14ac:dyDescent="0.25">
      <c r="A114" s="69" t="s">
        <v>35</v>
      </c>
      <c r="B114" s="70" t="s">
        <v>30</v>
      </c>
      <c r="C114" s="71" t="s">
        <v>31</v>
      </c>
      <c r="D114" s="71" t="s">
        <v>32</v>
      </c>
      <c r="E114" s="66"/>
      <c r="F114" s="66"/>
      <c r="G114" s="66"/>
    </row>
    <row r="115" spans="1:256" s="4" customFormat="1" x14ac:dyDescent="0.4">
      <c r="A115" s="72">
        <v>1</v>
      </c>
      <c r="B115" s="73">
        <v>2</v>
      </c>
      <c r="C115" s="49">
        <v>3</v>
      </c>
      <c r="D115" s="49">
        <v>4</v>
      </c>
      <c r="E115" s="74"/>
      <c r="F115" s="57"/>
      <c r="G115" s="57"/>
    </row>
    <row r="116" spans="1:256" s="7" customFormat="1" ht="24" customHeight="1" x14ac:dyDescent="0.35">
      <c r="A116" s="75">
        <v>1</v>
      </c>
      <c r="B116" s="135" t="s">
        <v>155</v>
      </c>
      <c r="C116" s="136">
        <v>1</v>
      </c>
      <c r="D116" s="137">
        <v>42630</v>
      </c>
      <c r="E116" s="74"/>
      <c r="F116" s="57"/>
      <c r="G116" s="57"/>
    </row>
    <row r="117" spans="1:256" s="7" customFormat="1" ht="24" customHeight="1" x14ac:dyDescent="0.35">
      <c r="A117" s="75">
        <v>2</v>
      </c>
      <c r="B117" s="135" t="s">
        <v>156</v>
      </c>
      <c r="C117" s="136">
        <v>1</v>
      </c>
      <c r="D117" s="137">
        <v>59900</v>
      </c>
      <c r="E117" s="74"/>
      <c r="F117" s="57"/>
      <c r="G117" s="57"/>
    </row>
    <row r="118" spans="1:256" s="7" customFormat="1" ht="24" customHeight="1" x14ac:dyDescent="0.35">
      <c r="A118" s="75">
        <v>3</v>
      </c>
      <c r="B118" s="135" t="s">
        <v>157</v>
      </c>
      <c r="C118" s="136">
        <v>1</v>
      </c>
      <c r="D118" s="137">
        <v>29500</v>
      </c>
      <c r="E118" s="74"/>
      <c r="F118" s="57"/>
      <c r="G118" s="57"/>
    </row>
    <row r="119" spans="1:256" s="7" customFormat="1" ht="24" customHeight="1" x14ac:dyDescent="0.35">
      <c r="A119" s="75">
        <v>4</v>
      </c>
      <c r="B119" s="135" t="s">
        <v>158</v>
      </c>
      <c r="C119" s="136">
        <v>1</v>
      </c>
      <c r="D119" s="137">
        <v>6000</v>
      </c>
      <c r="E119" s="74"/>
      <c r="F119" s="57"/>
      <c r="G119" s="57"/>
    </row>
    <row r="120" spans="1:256" s="7" customFormat="1" ht="24" customHeight="1" x14ac:dyDescent="0.35">
      <c r="A120" s="75">
        <v>5</v>
      </c>
      <c r="B120" s="135" t="s">
        <v>159</v>
      </c>
      <c r="C120" s="136">
        <v>1</v>
      </c>
      <c r="D120" s="137">
        <v>42900</v>
      </c>
      <c r="E120" s="74"/>
      <c r="F120" s="57"/>
      <c r="G120" s="57"/>
    </row>
    <row r="121" spans="1:256" s="7" customFormat="1" ht="24" customHeight="1" x14ac:dyDescent="0.35">
      <c r="A121" s="75">
        <v>6</v>
      </c>
      <c r="B121" s="135" t="s">
        <v>160</v>
      </c>
      <c r="C121" s="136">
        <v>1</v>
      </c>
      <c r="D121" s="137">
        <v>13900</v>
      </c>
      <c r="E121" s="74"/>
      <c r="F121" s="57"/>
      <c r="G121" s="57"/>
    </row>
    <row r="122" spans="1:256" s="7" customFormat="1" ht="24" customHeight="1" x14ac:dyDescent="0.35">
      <c r="A122" s="75">
        <v>7</v>
      </c>
      <c r="B122" s="135" t="s">
        <v>161</v>
      </c>
      <c r="C122" s="136">
        <v>1</v>
      </c>
      <c r="D122" s="137">
        <v>5000</v>
      </c>
      <c r="E122" s="74"/>
      <c r="F122" s="57"/>
      <c r="G122" s="57"/>
    </row>
    <row r="123" spans="1:256" s="4" customFormat="1" x14ac:dyDescent="0.4">
      <c r="A123" s="77"/>
      <c r="B123" s="55" t="s">
        <v>18</v>
      </c>
      <c r="C123" s="77"/>
      <c r="D123" s="78">
        <f>SUM(D116:D122)</f>
        <v>199830</v>
      </c>
      <c r="E123" s="57"/>
      <c r="F123" s="57"/>
      <c r="G123" s="57"/>
    </row>
    <row r="124" spans="1:256" s="4" customFormat="1" x14ac:dyDescent="0.35">
      <c r="A124" s="79"/>
      <c r="B124" s="80"/>
      <c r="C124" s="74"/>
      <c r="D124" s="74"/>
      <c r="E124" s="57"/>
      <c r="F124" s="57"/>
      <c r="G124" s="57"/>
    </row>
    <row r="125" spans="1:256" s="4" customFormat="1" ht="18" customHeight="1" x14ac:dyDescent="0.45">
      <c r="A125" s="142" t="s">
        <v>103</v>
      </c>
      <c r="B125" s="142"/>
      <c r="C125" s="142"/>
      <c r="D125" s="142"/>
      <c r="E125" s="142"/>
      <c r="F125" s="142"/>
      <c r="G125" s="142"/>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c r="CN125" s="138"/>
      <c r="CO125" s="138"/>
      <c r="CP125" s="138"/>
      <c r="CQ125" s="138"/>
      <c r="CR125" s="138"/>
      <c r="CS125" s="138"/>
      <c r="CT125" s="138"/>
      <c r="CU125" s="138"/>
      <c r="CV125" s="138"/>
      <c r="CW125" s="138"/>
      <c r="CX125" s="138"/>
      <c r="CY125" s="138"/>
      <c r="CZ125" s="138"/>
      <c r="DA125" s="138"/>
      <c r="DB125" s="138"/>
      <c r="DC125" s="138"/>
      <c r="DD125" s="138"/>
      <c r="DE125" s="138"/>
      <c r="DF125" s="138"/>
      <c r="DG125" s="138"/>
      <c r="DH125" s="138"/>
      <c r="DI125" s="138"/>
      <c r="DJ125" s="138"/>
      <c r="DK125" s="138"/>
      <c r="DL125" s="138"/>
      <c r="DM125" s="138"/>
      <c r="DN125" s="138"/>
      <c r="DO125" s="138"/>
      <c r="DP125" s="138"/>
      <c r="DQ125" s="138"/>
      <c r="DR125" s="138"/>
      <c r="DS125" s="138"/>
      <c r="DT125" s="138"/>
      <c r="DU125" s="138"/>
      <c r="DV125" s="138"/>
      <c r="DW125" s="138"/>
      <c r="DX125" s="138"/>
      <c r="DY125" s="138"/>
      <c r="DZ125" s="138"/>
      <c r="EA125" s="138"/>
      <c r="EB125" s="138"/>
      <c r="EC125" s="138"/>
      <c r="ED125" s="138"/>
      <c r="EE125" s="138"/>
      <c r="EF125" s="138"/>
      <c r="EG125" s="138"/>
      <c r="EH125" s="138"/>
      <c r="EI125" s="138"/>
      <c r="EJ125" s="138"/>
      <c r="EK125" s="138"/>
      <c r="EL125" s="138"/>
      <c r="EM125" s="138"/>
      <c r="EN125" s="138"/>
      <c r="EO125" s="138"/>
      <c r="EP125" s="138"/>
      <c r="EQ125" s="138"/>
      <c r="ER125" s="138"/>
      <c r="ES125" s="138"/>
      <c r="ET125" s="138"/>
      <c r="EU125" s="138"/>
      <c r="EV125" s="138"/>
      <c r="EW125" s="138"/>
      <c r="EX125" s="138"/>
      <c r="EY125" s="138"/>
      <c r="EZ125" s="138"/>
      <c r="FA125" s="138"/>
      <c r="FB125" s="138"/>
      <c r="FC125" s="138"/>
      <c r="FD125" s="138"/>
      <c r="FE125" s="138"/>
      <c r="FF125" s="138"/>
      <c r="FG125" s="138"/>
      <c r="FH125" s="138"/>
      <c r="FI125" s="138"/>
      <c r="FJ125" s="138"/>
      <c r="FK125" s="138"/>
      <c r="FL125" s="138"/>
      <c r="FM125" s="138"/>
      <c r="FN125" s="138"/>
      <c r="FO125" s="138"/>
      <c r="FP125" s="138"/>
      <c r="FQ125" s="138"/>
      <c r="FR125" s="138"/>
      <c r="FS125" s="138"/>
      <c r="FT125" s="138"/>
      <c r="FU125" s="138"/>
      <c r="FV125" s="138"/>
      <c r="FW125" s="138"/>
      <c r="FX125" s="138"/>
      <c r="FY125" s="138"/>
      <c r="FZ125" s="138"/>
      <c r="GA125" s="138"/>
      <c r="GB125" s="138"/>
      <c r="GC125" s="138"/>
      <c r="GD125" s="138"/>
      <c r="GE125" s="138"/>
      <c r="GF125" s="138"/>
      <c r="GG125" s="138"/>
      <c r="GH125" s="138"/>
      <c r="GI125" s="138"/>
      <c r="GJ125" s="138"/>
      <c r="GK125" s="138"/>
      <c r="GL125" s="138"/>
      <c r="GM125" s="138"/>
      <c r="GN125" s="138"/>
      <c r="GO125" s="138"/>
      <c r="GP125" s="138"/>
      <c r="GQ125" s="138"/>
      <c r="GR125" s="138"/>
      <c r="GS125" s="138"/>
      <c r="GT125" s="138"/>
      <c r="GU125" s="138"/>
      <c r="GV125" s="138"/>
      <c r="GW125" s="138"/>
      <c r="GX125" s="138"/>
      <c r="GY125" s="138"/>
      <c r="GZ125" s="138"/>
      <c r="HA125" s="138"/>
      <c r="HB125" s="138"/>
      <c r="HC125" s="138"/>
      <c r="HD125" s="138"/>
      <c r="HE125" s="138"/>
      <c r="HF125" s="138"/>
      <c r="HG125" s="138"/>
      <c r="HH125" s="138"/>
      <c r="HI125" s="138"/>
      <c r="HJ125" s="138"/>
      <c r="HK125" s="138"/>
      <c r="HL125" s="138"/>
      <c r="HM125" s="138"/>
      <c r="HN125" s="138"/>
      <c r="HO125" s="138"/>
      <c r="HP125" s="138"/>
      <c r="HQ125" s="138"/>
      <c r="HR125" s="138"/>
      <c r="HS125" s="138"/>
      <c r="HT125" s="138"/>
      <c r="HU125" s="138"/>
      <c r="HV125" s="138"/>
      <c r="HW125" s="138"/>
      <c r="HX125" s="138"/>
      <c r="HY125" s="138"/>
      <c r="HZ125" s="138"/>
      <c r="IA125" s="138"/>
      <c r="IB125" s="138"/>
      <c r="IC125" s="138"/>
      <c r="ID125" s="138"/>
      <c r="IE125" s="138"/>
      <c r="IF125" s="138"/>
      <c r="IG125" s="138"/>
      <c r="IH125" s="138"/>
      <c r="II125" s="138"/>
      <c r="IJ125" s="138"/>
      <c r="IK125" s="138"/>
      <c r="IL125" s="138"/>
      <c r="IM125" s="138"/>
      <c r="IN125" s="138"/>
      <c r="IO125" s="138"/>
      <c r="IP125" s="138"/>
      <c r="IQ125" s="138"/>
      <c r="IR125" s="138"/>
      <c r="IS125" s="138"/>
      <c r="IT125" s="138"/>
      <c r="IU125" s="138"/>
      <c r="IV125" s="138"/>
    </row>
    <row r="126" spans="1:256" s="4" customFormat="1" ht="18" customHeight="1" x14ac:dyDescent="0.25">
      <c r="A126" s="2"/>
      <c r="B126" s="132" t="s">
        <v>134</v>
      </c>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row>
    <row r="127" spans="1:256" s="8" customFormat="1" x14ac:dyDescent="0.4">
      <c r="A127" s="81"/>
      <c r="B127" s="81"/>
      <c r="C127" s="82" t="s">
        <v>33</v>
      </c>
      <c r="D127" s="79"/>
      <c r="E127" s="57"/>
      <c r="F127" s="79"/>
      <c r="G127" s="79"/>
    </row>
    <row r="128" spans="1:256" s="3" customFormat="1" ht="40.799999999999997" x14ac:dyDescent="0.25">
      <c r="A128" s="47" t="s">
        <v>35</v>
      </c>
      <c r="B128" s="47" t="s">
        <v>30</v>
      </c>
      <c r="C128" s="47" t="s">
        <v>34</v>
      </c>
      <c r="D128" s="48"/>
      <c r="E128" s="48"/>
      <c r="F128" s="48"/>
      <c r="G128" s="48"/>
    </row>
    <row r="129" spans="1:256" s="5" customFormat="1" x14ac:dyDescent="0.4">
      <c r="A129" s="49">
        <v>1</v>
      </c>
      <c r="B129" s="49">
        <v>2</v>
      </c>
      <c r="C129" s="49">
        <v>3</v>
      </c>
      <c r="D129" s="57"/>
      <c r="E129" s="74"/>
      <c r="F129" s="50"/>
      <c r="G129" s="50"/>
    </row>
    <row r="130" spans="1:256" s="5" customFormat="1" ht="40.799999999999997" x14ac:dyDescent="0.4">
      <c r="A130" s="54">
        <v>1</v>
      </c>
      <c r="B130" s="83" t="s">
        <v>106</v>
      </c>
      <c r="C130" s="76">
        <v>10000</v>
      </c>
      <c r="D130" s="57"/>
      <c r="E130" s="74"/>
      <c r="F130" s="50"/>
      <c r="G130" s="50"/>
    </row>
    <row r="131" spans="1:256" s="4" customFormat="1" x14ac:dyDescent="0.4">
      <c r="A131" s="77"/>
      <c r="B131" s="55" t="s">
        <v>18</v>
      </c>
      <c r="C131" s="78">
        <f>SUM(C130:C130)</f>
        <v>10000</v>
      </c>
      <c r="D131" s="57"/>
      <c r="E131" s="57"/>
      <c r="F131" s="57"/>
      <c r="G131" s="57"/>
    </row>
    <row r="132" spans="1:256" s="4" customFormat="1" ht="20.399999999999999" x14ac:dyDescent="0.35">
      <c r="A132" s="79"/>
      <c r="B132" s="74"/>
      <c r="C132" s="74"/>
      <c r="D132" s="57"/>
      <c r="E132" s="57"/>
      <c r="F132" s="57"/>
      <c r="G132" s="57"/>
    </row>
    <row r="133" spans="1:256" s="4" customFormat="1" ht="17.25" customHeight="1" x14ac:dyDescent="0.45">
      <c r="A133" s="142" t="s">
        <v>104</v>
      </c>
      <c r="B133" s="142"/>
      <c r="C133" s="142"/>
      <c r="D133" s="142"/>
      <c r="E133" s="142"/>
      <c r="F133" s="142"/>
      <c r="G133" s="142"/>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c r="CN133" s="138"/>
      <c r="CO133" s="138"/>
      <c r="CP133" s="138"/>
      <c r="CQ133" s="138"/>
      <c r="CR133" s="138"/>
      <c r="CS133" s="138"/>
      <c r="CT133" s="138"/>
      <c r="CU133" s="138"/>
      <c r="CV133" s="138"/>
      <c r="CW133" s="138"/>
      <c r="CX133" s="138"/>
      <c r="CY133" s="138"/>
      <c r="CZ133" s="138"/>
      <c r="DA133" s="138"/>
      <c r="DB133" s="138"/>
      <c r="DC133" s="138"/>
      <c r="DD133" s="138"/>
      <c r="DE133" s="138"/>
      <c r="DF133" s="138"/>
      <c r="DG133" s="138"/>
      <c r="DH133" s="138"/>
      <c r="DI133" s="138"/>
      <c r="DJ133" s="138"/>
      <c r="DK133" s="138"/>
      <c r="DL133" s="138"/>
      <c r="DM133" s="138"/>
      <c r="DN133" s="138"/>
      <c r="DO133" s="138"/>
      <c r="DP133" s="138"/>
      <c r="DQ133" s="138"/>
      <c r="DR133" s="138"/>
      <c r="DS133" s="138"/>
      <c r="DT133" s="138"/>
      <c r="DU133" s="138"/>
      <c r="DV133" s="138"/>
      <c r="DW133" s="138"/>
      <c r="DX133" s="138"/>
      <c r="DY133" s="138"/>
      <c r="DZ133" s="138"/>
      <c r="EA133" s="138"/>
      <c r="EB133" s="138"/>
      <c r="EC133" s="138"/>
      <c r="ED133" s="138"/>
      <c r="EE133" s="138"/>
      <c r="EF133" s="138"/>
      <c r="EG133" s="138"/>
      <c r="EH133" s="138"/>
      <c r="EI133" s="138"/>
      <c r="EJ133" s="138"/>
      <c r="EK133" s="138"/>
      <c r="EL133" s="138"/>
      <c r="EM133" s="138"/>
      <c r="EN133" s="138"/>
      <c r="EO133" s="138"/>
      <c r="EP133" s="138"/>
      <c r="EQ133" s="138"/>
      <c r="ER133" s="138"/>
      <c r="ES133" s="138"/>
      <c r="ET133" s="138"/>
      <c r="EU133" s="138"/>
      <c r="EV133" s="138"/>
      <c r="EW133" s="138"/>
      <c r="EX133" s="138"/>
      <c r="EY133" s="138"/>
      <c r="EZ133" s="138"/>
      <c r="FA133" s="138"/>
      <c r="FB133" s="138"/>
      <c r="FC133" s="138"/>
      <c r="FD133" s="138"/>
      <c r="FE133" s="138"/>
      <c r="FF133" s="138"/>
      <c r="FG133" s="138"/>
      <c r="FH133" s="138"/>
      <c r="FI133" s="138"/>
      <c r="FJ133" s="138"/>
      <c r="FK133" s="138"/>
      <c r="FL133" s="138"/>
      <c r="FM133" s="138"/>
      <c r="FN133" s="138"/>
      <c r="FO133" s="138"/>
      <c r="FP133" s="138"/>
      <c r="FQ133" s="138"/>
      <c r="FR133" s="138"/>
      <c r="FS133" s="138"/>
      <c r="FT133" s="138"/>
      <c r="FU133" s="138"/>
      <c r="FV133" s="138"/>
      <c r="FW133" s="138"/>
      <c r="FX133" s="138"/>
      <c r="FY133" s="138"/>
      <c r="FZ133" s="138"/>
      <c r="GA133" s="138"/>
      <c r="GB133" s="138"/>
      <c r="GC133" s="138"/>
      <c r="GD133" s="138"/>
      <c r="GE133" s="138"/>
      <c r="GF133" s="138"/>
      <c r="GG133" s="138"/>
      <c r="GH133" s="138"/>
      <c r="GI133" s="138"/>
      <c r="GJ133" s="138"/>
      <c r="GK133" s="138"/>
      <c r="GL133" s="138"/>
      <c r="GM133" s="138"/>
      <c r="GN133" s="138"/>
      <c r="GO133" s="138"/>
      <c r="GP133" s="138"/>
      <c r="GQ133" s="138"/>
      <c r="GR133" s="138"/>
      <c r="GS133" s="138"/>
      <c r="GT133" s="138"/>
      <c r="GU133" s="138"/>
      <c r="GV133" s="138"/>
      <c r="GW133" s="138"/>
      <c r="GX133" s="138"/>
      <c r="GY133" s="138"/>
      <c r="GZ133" s="138"/>
      <c r="HA133" s="138"/>
      <c r="HB133" s="138"/>
      <c r="HC133" s="138"/>
      <c r="HD133" s="138"/>
      <c r="HE133" s="138"/>
      <c r="HF133" s="138"/>
      <c r="HG133" s="138"/>
      <c r="HH133" s="138"/>
      <c r="HI133" s="138"/>
      <c r="HJ133" s="138"/>
      <c r="HK133" s="138"/>
      <c r="HL133" s="138"/>
      <c r="HM133" s="138"/>
      <c r="HN133" s="138"/>
      <c r="HO133" s="138"/>
      <c r="HP133" s="138"/>
      <c r="HQ133" s="138"/>
      <c r="HR133" s="138"/>
      <c r="HS133" s="138"/>
      <c r="HT133" s="138"/>
      <c r="HU133" s="138"/>
      <c r="HV133" s="138"/>
      <c r="HW133" s="138"/>
      <c r="HX133" s="138"/>
      <c r="HY133" s="138"/>
      <c r="HZ133" s="138"/>
      <c r="IA133" s="138"/>
      <c r="IB133" s="138"/>
      <c r="IC133" s="138"/>
      <c r="ID133" s="138"/>
      <c r="IE133" s="138"/>
      <c r="IF133" s="138"/>
      <c r="IG133" s="138"/>
      <c r="IH133" s="138"/>
      <c r="II133" s="138"/>
      <c r="IJ133" s="138"/>
      <c r="IK133" s="138"/>
      <c r="IL133" s="138"/>
      <c r="IM133" s="138"/>
      <c r="IN133" s="138"/>
      <c r="IO133" s="138"/>
      <c r="IP133" s="138"/>
      <c r="IQ133" s="138"/>
      <c r="IR133" s="138"/>
      <c r="IS133" s="138"/>
      <c r="IT133" s="138"/>
      <c r="IU133" s="138"/>
      <c r="IV133" s="138"/>
    </row>
    <row r="134" spans="1:256" s="4" customFormat="1" ht="150.75" customHeight="1" x14ac:dyDescent="0.25">
      <c r="A134" s="43"/>
      <c r="B134" s="145" t="s">
        <v>105</v>
      </c>
      <c r="C134" s="145"/>
      <c r="D134" s="145"/>
      <c r="E134" s="145"/>
      <c r="F134" s="145"/>
      <c r="G134" s="145"/>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row>
    <row r="135" spans="1:256" s="4" customFormat="1" ht="17.25" customHeight="1" x14ac:dyDescent="0.25">
      <c r="A135" s="43"/>
      <c r="B135" s="133" t="s">
        <v>88</v>
      </c>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row>
    <row r="136" spans="1:256" s="4" customFormat="1" x14ac:dyDescent="0.4">
      <c r="A136" s="57"/>
      <c r="B136" s="57"/>
      <c r="C136" s="57"/>
      <c r="D136" s="57"/>
      <c r="E136" s="57"/>
      <c r="F136" s="57"/>
      <c r="G136" s="82" t="s">
        <v>36</v>
      </c>
    </row>
    <row r="137" spans="1:256" s="3" customFormat="1" ht="102" x14ac:dyDescent="0.25">
      <c r="A137" s="47" t="s">
        <v>35</v>
      </c>
      <c r="B137" s="47" t="s">
        <v>37</v>
      </c>
      <c r="C137" s="47" t="s">
        <v>31</v>
      </c>
      <c r="D137" s="47" t="s">
        <v>66</v>
      </c>
      <c r="E137" s="47" t="s">
        <v>39</v>
      </c>
      <c r="F137" s="47" t="s">
        <v>67</v>
      </c>
      <c r="G137" s="47" t="s">
        <v>40</v>
      </c>
    </row>
    <row r="138" spans="1:256" s="4" customFormat="1" x14ac:dyDescent="0.4">
      <c r="A138" s="49">
        <v>1</v>
      </c>
      <c r="B138" s="49">
        <v>2</v>
      </c>
      <c r="C138" s="49">
        <v>3</v>
      </c>
      <c r="D138" s="49">
        <v>4</v>
      </c>
      <c r="E138" s="49">
        <v>5</v>
      </c>
      <c r="F138" s="49">
        <v>6</v>
      </c>
      <c r="G138" s="49">
        <v>7</v>
      </c>
    </row>
    <row r="139" spans="1:256" s="4" customFormat="1" x14ac:dyDescent="0.25">
      <c r="A139" s="54">
        <v>1</v>
      </c>
      <c r="B139" s="87" t="s">
        <v>162</v>
      </c>
      <c r="C139" s="88" t="s">
        <v>163</v>
      </c>
      <c r="D139" s="89">
        <v>6</v>
      </c>
      <c r="E139" s="90">
        <v>300</v>
      </c>
      <c r="F139" s="56">
        <f>D139*E139</f>
        <v>1800</v>
      </c>
      <c r="G139" s="86">
        <v>12</v>
      </c>
    </row>
    <row r="140" spans="1:256" s="4" customFormat="1" x14ac:dyDescent="0.25">
      <c r="A140" s="54">
        <v>2</v>
      </c>
      <c r="B140" s="87" t="s">
        <v>164</v>
      </c>
      <c r="C140" s="88" t="s">
        <v>163</v>
      </c>
      <c r="D140" s="89">
        <v>2</v>
      </c>
      <c r="E140" s="90">
        <v>1500</v>
      </c>
      <c r="F140" s="56">
        <f t="shared" ref="F140:F141" si="2">D140*E140</f>
        <v>3000</v>
      </c>
      <c r="G140" s="86">
        <v>12</v>
      </c>
    </row>
    <row r="141" spans="1:256" s="4" customFormat="1" x14ac:dyDescent="0.25">
      <c r="A141" s="54">
        <v>3</v>
      </c>
      <c r="B141" s="87" t="s">
        <v>165</v>
      </c>
      <c r="C141" s="88" t="s">
        <v>163</v>
      </c>
      <c r="D141" s="89">
        <v>5</v>
      </c>
      <c r="E141" s="90">
        <v>25</v>
      </c>
      <c r="F141" s="56">
        <f t="shared" si="2"/>
        <v>125</v>
      </c>
      <c r="G141" s="86">
        <v>12</v>
      </c>
    </row>
    <row r="142" spans="1:256" s="4" customFormat="1" x14ac:dyDescent="0.25">
      <c r="A142" s="54">
        <v>5</v>
      </c>
      <c r="B142" s="87" t="s">
        <v>166</v>
      </c>
      <c r="C142" s="88" t="s">
        <v>163</v>
      </c>
      <c r="D142" s="89">
        <v>5</v>
      </c>
      <c r="E142" s="90">
        <v>250</v>
      </c>
      <c r="F142" s="56">
        <f t="shared" ref="F142:F145" si="3">D142*E142</f>
        <v>1250</v>
      </c>
      <c r="G142" s="86">
        <v>12</v>
      </c>
    </row>
    <row r="143" spans="1:256" s="4" customFormat="1" x14ac:dyDescent="0.25">
      <c r="A143" s="54">
        <v>6</v>
      </c>
      <c r="B143" s="87" t="s">
        <v>167</v>
      </c>
      <c r="C143" s="88" t="s">
        <v>163</v>
      </c>
      <c r="D143" s="89">
        <v>10</v>
      </c>
      <c r="E143" s="90">
        <v>400</v>
      </c>
      <c r="F143" s="56">
        <f t="shared" si="3"/>
        <v>4000</v>
      </c>
      <c r="G143" s="86">
        <v>12</v>
      </c>
    </row>
    <row r="144" spans="1:256" s="4" customFormat="1" x14ac:dyDescent="0.25">
      <c r="A144" s="54">
        <v>7</v>
      </c>
      <c r="B144" s="87" t="s">
        <v>168</v>
      </c>
      <c r="C144" s="88" t="s">
        <v>163</v>
      </c>
      <c r="D144" s="89">
        <v>3</v>
      </c>
      <c r="E144" s="90">
        <v>160</v>
      </c>
      <c r="F144" s="56">
        <f t="shared" si="3"/>
        <v>480</v>
      </c>
      <c r="G144" s="86">
        <v>12</v>
      </c>
    </row>
    <row r="145" spans="1:256" s="4" customFormat="1" x14ac:dyDescent="0.25">
      <c r="A145" s="54">
        <v>8</v>
      </c>
      <c r="B145" s="87" t="s">
        <v>169</v>
      </c>
      <c r="C145" s="88" t="s">
        <v>163</v>
      </c>
      <c r="D145" s="89">
        <v>10</v>
      </c>
      <c r="E145" s="90">
        <v>50</v>
      </c>
      <c r="F145" s="56">
        <f t="shared" si="3"/>
        <v>500</v>
      </c>
      <c r="G145" s="86">
        <v>12</v>
      </c>
    </row>
    <row r="146" spans="1:256" s="4" customFormat="1" x14ac:dyDescent="0.25">
      <c r="A146" s="77"/>
      <c r="B146" s="55" t="s">
        <v>18</v>
      </c>
      <c r="C146" s="56"/>
      <c r="D146" s="56"/>
      <c r="E146" s="56"/>
      <c r="F146" s="56">
        <f>SUM(F139:F145)</f>
        <v>11155</v>
      </c>
      <c r="G146" s="91"/>
    </row>
    <row r="147" spans="1:256" s="4" customFormat="1" ht="57.75" hidden="1" customHeight="1" x14ac:dyDescent="0.35">
      <c r="A147" s="79"/>
      <c r="B147" s="80"/>
      <c r="C147" s="74"/>
      <c r="D147" s="57"/>
      <c r="E147" s="57"/>
      <c r="F147" s="57"/>
      <c r="G147" s="57"/>
    </row>
    <row r="148" spans="1:256" s="4" customFormat="1" ht="36.75" hidden="1" customHeight="1" thickBot="1" x14ac:dyDescent="0.4">
      <c r="A148" s="57"/>
      <c r="B148" s="92"/>
      <c r="C148" s="57"/>
      <c r="D148" s="93"/>
      <c r="E148" s="94" t="s">
        <v>5</v>
      </c>
      <c r="F148" s="57"/>
      <c r="G148" s="57"/>
    </row>
    <row r="149" spans="1:256" s="4" customFormat="1" ht="20.399999999999999" x14ac:dyDescent="0.35">
      <c r="A149" s="57"/>
      <c r="B149" s="92"/>
      <c r="C149" s="57"/>
      <c r="D149" s="93"/>
      <c r="E149" s="94"/>
      <c r="F149" s="57"/>
      <c r="G149" s="57"/>
    </row>
    <row r="150" spans="1:256" s="129" customFormat="1" ht="26.4" x14ac:dyDescent="0.4">
      <c r="A150" s="176" t="s">
        <v>84</v>
      </c>
      <c r="B150" s="176"/>
      <c r="C150" s="176"/>
      <c r="D150" s="176"/>
      <c r="E150" s="176"/>
      <c r="F150" s="176"/>
      <c r="G150" s="176"/>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c r="AX150" s="168"/>
      <c r="AY150" s="168"/>
      <c r="AZ150" s="168"/>
      <c r="BA150" s="168"/>
      <c r="BB150" s="168"/>
      <c r="BC150" s="168"/>
      <c r="BD150" s="168"/>
      <c r="BE150" s="168"/>
      <c r="BF150" s="168"/>
      <c r="BG150" s="168"/>
      <c r="BH150" s="168"/>
      <c r="BI150" s="168"/>
      <c r="BJ150" s="168"/>
      <c r="BK150" s="168"/>
      <c r="BL150" s="168"/>
      <c r="BM150" s="168"/>
      <c r="BN150" s="168"/>
      <c r="BO150" s="168"/>
      <c r="BP150" s="168"/>
      <c r="BQ150" s="168"/>
      <c r="BR150" s="168"/>
      <c r="BS150" s="168"/>
      <c r="BT150" s="168"/>
      <c r="BU150" s="168"/>
      <c r="BV150" s="168"/>
      <c r="BW150" s="168"/>
      <c r="BX150" s="168"/>
      <c r="BY150" s="168"/>
      <c r="BZ150" s="168"/>
      <c r="CA150" s="168"/>
      <c r="CB150" s="168"/>
      <c r="CC150" s="168"/>
      <c r="CD150" s="168"/>
      <c r="CE150" s="168"/>
      <c r="CF150" s="168"/>
      <c r="CG150" s="168"/>
      <c r="CH150" s="168"/>
      <c r="CI150" s="168"/>
      <c r="CJ150" s="168"/>
      <c r="CK150" s="168"/>
      <c r="CL150" s="168"/>
      <c r="CM150" s="168"/>
      <c r="CN150" s="168"/>
      <c r="CO150" s="168"/>
      <c r="CP150" s="168"/>
      <c r="CQ150" s="168"/>
      <c r="CR150" s="168"/>
      <c r="CS150" s="168"/>
      <c r="CT150" s="168"/>
      <c r="CU150" s="168"/>
      <c r="CV150" s="168"/>
      <c r="CW150" s="168"/>
      <c r="CX150" s="168"/>
      <c r="CY150" s="168"/>
      <c r="CZ150" s="168"/>
      <c r="DA150" s="168"/>
      <c r="DB150" s="168"/>
      <c r="DC150" s="168"/>
      <c r="DD150" s="168"/>
      <c r="DE150" s="168"/>
      <c r="DF150" s="168"/>
      <c r="DG150" s="168"/>
      <c r="DH150" s="168"/>
      <c r="DI150" s="168"/>
      <c r="DJ150" s="168"/>
      <c r="DK150" s="168"/>
      <c r="DL150" s="168"/>
      <c r="DM150" s="168"/>
      <c r="DN150" s="168"/>
      <c r="DO150" s="168"/>
      <c r="DP150" s="168"/>
      <c r="DQ150" s="168"/>
      <c r="DR150" s="168"/>
      <c r="DS150" s="168"/>
      <c r="DT150" s="168"/>
      <c r="DU150" s="168"/>
      <c r="DV150" s="168"/>
      <c r="DW150" s="168"/>
      <c r="DX150" s="168"/>
      <c r="DY150" s="168"/>
      <c r="DZ150" s="168"/>
      <c r="EA150" s="168"/>
      <c r="EB150" s="168"/>
      <c r="EC150" s="168"/>
      <c r="ED150" s="168"/>
      <c r="EE150" s="168"/>
      <c r="EF150" s="168"/>
      <c r="EG150" s="168"/>
      <c r="EH150" s="168"/>
      <c r="EI150" s="168"/>
      <c r="EJ150" s="168"/>
      <c r="EK150" s="168"/>
      <c r="EL150" s="168"/>
      <c r="EM150" s="168"/>
      <c r="EN150" s="168"/>
      <c r="EO150" s="168"/>
      <c r="EP150" s="168"/>
      <c r="EQ150" s="168"/>
      <c r="ER150" s="168"/>
      <c r="ES150" s="168"/>
      <c r="ET150" s="168"/>
      <c r="EU150" s="168"/>
      <c r="EV150" s="168"/>
      <c r="EW150" s="168"/>
      <c r="EX150" s="168"/>
      <c r="EY150" s="168"/>
      <c r="EZ150" s="168"/>
      <c r="FA150" s="168"/>
      <c r="FB150" s="168"/>
      <c r="FC150" s="168"/>
      <c r="FD150" s="168"/>
      <c r="FE150" s="168"/>
      <c r="FF150" s="168"/>
      <c r="FG150" s="168"/>
      <c r="FH150" s="168"/>
      <c r="FI150" s="168"/>
      <c r="FJ150" s="168"/>
      <c r="FK150" s="168"/>
      <c r="FL150" s="168"/>
      <c r="FM150" s="168"/>
      <c r="FN150" s="168"/>
      <c r="FO150" s="168"/>
      <c r="FP150" s="168"/>
      <c r="FQ150" s="168"/>
      <c r="FR150" s="168"/>
      <c r="FS150" s="168"/>
      <c r="FT150" s="168"/>
      <c r="FU150" s="168"/>
      <c r="FV150" s="168"/>
      <c r="FW150" s="168"/>
      <c r="FX150" s="168"/>
      <c r="FY150" s="168"/>
      <c r="FZ150" s="168"/>
      <c r="GA150" s="168"/>
      <c r="GB150" s="168"/>
      <c r="GC150" s="168"/>
      <c r="GD150" s="168"/>
      <c r="GE150" s="168"/>
      <c r="GF150" s="168"/>
      <c r="GG150" s="168"/>
      <c r="GH150" s="168"/>
      <c r="GI150" s="168"/>
      <c r="GJ150" s="168"/>
      <c r="GK150" s="168"/>
      <c r="GL150" s="168"/>
      <c r="GM150" s="168"/>
      <c r="GN150" s="168"/>
      <c r="GO150" s="168"/>
      <c r="GP150" s="168"/>
      <c r="GQ150" s="168"/>
      <c r="GR150" s="168"/>
      <c r="GS150" s="168"/>
      <c r="GT150" s="168"/>
      <c r="GU150" s="168"/>
      <c r="GV150" s="168"/>
      <c r="GW150" s="168"/>
      <c r="GX150" s="168"/>
      <c r="GY150" s="168"/>
      <c r="GZ150" s="168"/>
      <c r="HA150" s="168"/>
      <c r="HB150" s="168"/>
      <c r="HC150" s="168"/>
      <c r="HD150" s="168"/>
      <c r="HE150" s="168"/>
      <c r="HF150" s="168"/>
      <c r="HG150" s="168"/>
      <c r="HH150" s="168"/>
      <c r="HI150" s="168"/>
      <c r="HJ150" s="168"/>
      <c r="HK150" s="168"/>
      <c r="HL150" s="168"/>
      <c r="HM150" s="168"/>
      <c r="HN150" s="168"/>
      <c r="HO150" s="168"/>
      <c r="HP150" s="168"/>
      <c r="HQ150" s="168"/>
      <c r="HR150" s="168"/>
      <c r="HS150" s="168"/>
      <c r="HT150" s="168"/>
      <c r="HU150" s="168"/>
      <c r="HV150" s="168"/>
      <c r="HW150" s="168"/>
      <c r="HX150" s="168"/>
      <c r="HY150" s="168"/>
      <c r="HZ150" s="168"/>
      <c r="IA150" s="168"/>
      <c r="IB150" s="168"/>
      <c r="IC150" s="168"/>
      <c r="ID150" s="168"/>
      <c r="IE150" s="168"/>
      <c r="IF150" s="168"/>
      <c r="IG150" s="168"/>
      <c r="IH150" s="168"/>
      <c r="II150" s="168"/>
      <c r="IJ150" s="168"/>
      <c r="IK150" s="168"/>
      <c r="IL150" s="168"/>
      <c r="IM150" s="168"/>
      <c r="IN150" s="168"/>
      <c r="IO150" s="168"/>
      <c r="IP150" s="168"/>
      <c r="IQ150" s="168"/>
      <c r="IR150" s="168"/>
      <c r="IS150" s="168"/>
      <c r="IT150" s="168"/>
      <c r="IU150" s="168"/>
      <c r="IV150" s="168"/>
    </row>
    <row r="151" spans="1:256" s="5" customFormat="1" ht="21.6" x14ac:dyDescent="0.45">
      <c r="A151" s="142" t="s">
        <v>43</v>
      </c>
      <c r="B151" s="142"/>
      <c r="C151" s="142"/>
      <c r="D151" s="142"/>
      <c r="E151" s="142"/>
      <c r="F151" s="142"/>
      <c r="G151" s="14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row>
    <row r="152" spans="1:256" s="4" customFormat="1" x14ac:dyDescent="0.4">
      <c r="A152" s="95"/>
      <c r="B152" s="95"/>
      <c r="C152" s="59" t="s">
        <v>41</v>
      </c>
      <c r="D152" s="57"/>
      <c r="E152" s="68"/>
      <c r="F152" s="95"/>
      <c r="G152" s="57"/>
    </row>
    <row r="153" spans="1:256" s="4" customFormat="1" ht="40.799999999999997" x14ac:dyDescent="0.35">
      <c r="A153" s="47" t="s">
        <v>35</v>
      </c>
      <c r="B153" s="47" t="s">
        <v>42</v>
      </c>
      <c r="C153" s="47" t="s">
        <v>22</v>
      </c>
      <c r="D153" s="57"/>
      <c r="E153" s="57"/>
      <c r="F153" s="57"/>
      <c r="G153" s="57"/>
      <c r="H153" s="9"/>
    </row>
    <row r="154" spans="1:256" s="4" customFormat="1" x14ac:dyDescent="0.4">
      <c r="A154" s="49">
        <v>1</v>
      </c>
      <c r="B154" s="49">
        <v>2</v>
      </c>
      <c r="C154" s="49">
        <v>3</v>
      </c>
      <c r="D154" s="57"/>
      <c r="E154" s="57"/>
      <c r="F154" s="57"/>
      <c r="G154" s="57"/>
      <c r="H154" s="9"/>
    </row>
    <row r="155" spans="1:256" s="9" customFormat="1" ht="41.25" customHeight="1" x14ac:dyDescent="0.35">
      <c r="A155" s="47">
        <v>1</v>
      </c>
      <c r="B155" s="96" t="s">
        <v>68</v>
      </c>
      <c r="C155" s="97">
        <f t="array" ref="C155">SUM(IF(F139:F145&gt;0,F139:F145/G139:G145+0.00000000000001,0))</f>
        <v>929.58333333333337</v>
      </c>
      <c r="D155" s="92"/>
      <c r="E155" s="92"/>
      <c r="F155" s="92"/>
      <c r="G155" s="92"/>
    </row>
    <row r="156" spans="1:256" s="9" customFormat="1" ht="41.25" customHeight="1" x14ac:dyDescent="0.35">
      <c r="A156" s="47">
        <v>2</v>
      </c>
      <c r="B156" s="96" t="s">
        <v>79</v>
      </c>
      <c r="C156" s="97">
        <f>C92</f>
        <v>0</v>
      </c>
      <c r="D156" s="92"/>
      <c r="E156" s="92"/>
      <c r="F156" s="92"/>
      <c r="G156" s="92"/>
    </row>
    <row r="157" spans="1:256" s="9" customFormat="1" ht="41.25" customHeight="1" x14ac:dyDescent="0.35">
      <c r="A157" s="47">
        <v>3</v>
      </c>
      <c r="B157" s="96" t="s">
        <v>72</v>
      </c>
      <c r="C157" s="97">
        <f>G70</f>
        <v>0</v>
      </c>
      <c r="D157" s="92"/>
      <c r="E157" s="92"/>
      <c r="F157" s="92"/>
      <c r="G157" s="92"/>
    </row>
    <row r="158" spans="1:256" s="9" customFormat="1" ht="41.25" customHeight="1" x14ac:dyDescent="0.35">
      <c r="A158" s="47">
        <v>4</v>
      </c>
      <c r="B158" s="96" t="s">
        <v>80</v>
      </c>
      <c r="C158" s="97">
        <f>C131</f>
        <v>10000</v>
      </c>
      <c r="D158" s="92"/>
      <c r="E158" s="92"/>
      <c r="F158" s="92"/>
      <c r="G158" s="92"/>
    </row>
    <row r="159" spans="1:256" s="9" customFormat="1" ht="41.25" customHeight="1" x14ac:dyDescent="0.35">
      <c r="A159" s="47">
        <v>5</v>
      </c>
      <c r="B159" s="98" t="s">
        <v>83</v>
      </c>
      <c r="C159" s="97">
        <f>SUM(C155:C158)</f>
        <v>10929.583333333334</v>
      </c>
      <c r="D159" s="92"/>
      <c r="E159" s="92"/>
      <c r="F159" s="92"/>
      <c r="G159" s="92"/>
    </row>
    <row r="160" spans="1:256" s="9" customFormat="1" ht="102" x14ac:dyDescent="0.35">
      <c r="A160" s="47">
        <v>6</v>
      </c>
      <c r="B160" s="96" t="s">
        <v>46</v>
      </c>
      <c r="C160" s="97">
        <f>IF(D178=0,0,C159/D178)</f>
        <v>840.73717948717956</v>
      </c>
      <c r="D160" s="92"/>
      <c r="E160" s="92"/>
      <c r="F160" s="92"/>
      <c r="G160" s="92"/>
    </row>
    <row r="161" spans="1:256" s="4" customFormat="1" ht="20.399999999999999" x14ac:dyDescent="0.35">
      <c r="A161" s="57"/>
      <c r="B161" s="92"/>
      <c r="C161" s="57"/>
      <c r="D161" s="57"/>
      <c r="E161" s="57"/>
      <c r="F161" s="57"/>
      <c r="G161" s="57"/>
    </row>
    <row r="162" spans="1:256" s="5" customFormat="1" ht="21.6" x14ac:dyDescent="0.45">
      <c r="A162" s="142" t="s">
        <v>44</v>
      </c>
      <c r="B162" s="142"/>
      <c r="C162" s="142"/>
      <c r="D162" s="142"/>
      <c r="E162" s="142"/>
      <c r="F162" s="142"/>
      <c r="G162" s="14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row>
    <row r="163" spans="1:256" s="4" customFormat="1" ht="21.6" thickBot="1" x14ac:dyDescent="0.45">
      <c r="A163" s="57"/>
      <c r="B163" s="57"/>
      <c r="C163" s="59" t="s">
        <v>45</v>
      </c>
      <c r="D163" s="57"/>
      <c r="E163" s="57"/>
      <c r="F163" s="57"/>
      <c r="G163" s="57"/>
    </row>
    <row r="164" spans="1:256" s="4" customFormat="1" ht="40.799999999999997" x14ac:dyDescent="0.35">
      <c r="A164" s="69" t="s">
        <v>35</v>
      </c>
      <c r="B164" s="47" t="s">
        <v>7</v>
      </c>
      <c r="C164" s="47" t="s">
        <v>8</v>
      </c>
      <c r="D164" s="57"/>
      <c r="E164" s="57"/>
      <c r="F164" s="57"/>
      <c r="G164" s="57"/>
    </row>
    <row r="165" spans="1:256" s="6" customFormat="1" x14ac:dyDescent="0.25">
      <c r="A165" s="99">
        <v>1</v>
      </c>
      <c r="B165" s="61">
        <v>2</v>
      </c>
      <c r="C165" s="61">
        <v>3</v>
      </c>
      <c r="D165" s="66"/>
      <c r="E165" s="66"/>
      <c r="F165" s="66"/>
      <c r="G165" s="66"/>
    </row>
    <row r="166" spans="1:256" s="4" customFormat="1" ht="42" customHeight="1" x14ac:dyDescent="0.35">
      <c r="A166" s="100">
        <v>1</v>
      </c>
      <c r="B166" s="101" t="s">
        <v>131</v>
      </c>
      <c r="C166" s="102">
        <f>C160</f>
        <v>840.73717948717956</v>
      </c>
      <c r="D166" s="57"/>
      <c r="E166" s="57"/>
      <c r="F166" s="57"/>
      <c r="G166" s="57"/>
    </row>
    <row r="167" spans="1:256" s="4" customFormat="1" ht="42" customHeight="1" x14ac:dyDescent="0.35">
      <c r="A167" s="100">
        <v>2</v>
      </c>
      <c r="B167" s="101" t="s">
        <v>48</v>
      </c>
      <c r="C167" s="103">
        <v>0.2</v>
      </c>
      <c r="D167" s="57"/>
      <c r="E167" s="57"/>
      <c r="F167" s="57"/>
      <c r="G167" s="57"/>
    </row>
    <row r="168" spans="1:256" s="4" customFormat="1" ht="42" customHeight="1" x14ac:dyDescent="0.35">
      <c r="A168" s="100">
        <v>3</v>
      </c>
      <c r="B168" s="101" t="s">
        <v>47</v>
      </c>
      <c r="C168" s="102">
        <f>C166*C167</f>
        <v>168.14743589743591</v>
      </c>
      <c r="D168" s="57"/>
      <c r="E168" s="57"/>
      <c r="F168" s="57"/>
      <c r="G168" s="57"/>
    </row>
    <row r="169" spans="1:256" s="4" customFormat="1" ht="42" customHeight="1" x14ac:dyDescent="0.35">
      <c r="A169" s="100">
        <v>4</v>
      </c>
      <c r="B169" s="101" t="s">
        <v>51</v>
      </c>
      <c r="C169" s="102">
        <f>C166+C168</f>
        <v>1008.8846153846155</v>
      </c>
      <c r="D169" s="57"/>
      <c r="E169" s="57"/>
      <c r="F169" s="57"/>
      <c r="G169" s="57"/>
    </row>
    <row r="170" spans="1:256" s="4" customFormat="1" ht="55.8" customHeight="1" x14ac:dyDescent="0.35">
      <c r="A170" s="100">
        <v>5</v>
      </c>
      <c r="B170" s="104" t="s">
        <v>49</v>
      </c>
      <c r="C170" s="105">
        <v>15000</v>
      </c>
      <c r="D170" s="57"/>
      <c r="E170" s="57"/>
      <c r="F170" s="57"/>
      <c r="G170" s="57"/>
    </row>
    <row r="171" spans="1:256" s="4" customFormat="1" ht="20.399999999999999" x14ac:dyDescent="0.35">
      <c r="A171" s="106"/>
      <c r="B171" s="57"/>
      <c r="C171" s="57"/>
      <c r="D171" s="57"/>
      <c r="E171" s="57"/>
      <c r="F171" s="57"/>
      <c r="G171" s="57"/>
    </row>
    <row r="172" spans="1:256" s="129" customFormat="1" ht="26.4" x14ac:dyDescent="0.4">
      <c r="A172" s="175" t="s">
        <v>50</v>
      </c>
      <c r="B172" s="175"/>
      <c r="C172" s="175"/>
      <c r="D172" s="175"/>
      <c r="E172" s="175"/>
      <c r="F172" s="175"/>
      <c r="G172" s="175"/>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c r="AX172" s="130"/>
      <c r="AY172" s="130"/>
      <c r="AZ172" s="130"/>
      <c r="BA172" s="130"/>
      <c r="BB172" s="130"/>
      <c r="BC172" s="130"/>
      <c r="BD172" s="130"/>
      <c r="BE172" s="130"/>
      <c r="BF172" s="130"/>
      <c r="BG172" s="130"/>
      <c r="BH172" s="130"/>
      <c r="BI172" s="130"/>
      <c r="BJ172" s="130"/>
      <c r="BK172" s="130"/>
      <c r="BL172" s="130"/>
      <c r="BM172" s="130"/>
      <c r="BN172" s="130"/>
      <c r="BO172" s="130"/>
      <c r="BP172" s="130"/>
      <c r="BQ172" s="130"/>
      <c r="BR172" s="130"/>
      <c r="BS172" s="130"/>
      <c r="BT172" s="130"/>
      <c r="BU172" s="130"/>
      <c r="BV172" s="130"/>
      <c r="BW172" s="130"/>
      <c r="BX172" s="130"/>
      <c r="BY172" s="130"/>
      <c r="BZ172" s="130"/>
      <c r="CA172" s="130"/>
      <c r="CB172" s="130"/>
      <c r="CC172" s="130"/>
      <c r="CD172" s="130"/>
      <c r="CE172" s="130"/>
      <c r="CF172" s="130"/>
      <c r="CG172" s="130"/>
      <c r="CH172" s="130"/>
      <c r="CI172" s="130"/>
      <c r="CJ172" s="130"/>
      <c r="CK172" s="130"/>
      <c r="CL172" s="130"/>
      <c r="CM172" s="130"/>
      <c r="CN172" s="130"/>
      <c r="CO172" s="130"/>
      <c r="CP172" s="130"/>
      <c r="CQ172" s="130"/>
      <c r="CR172" s="130"/>
      <c r="CS172" s="130"/>
      <c r="CT172" s="130"/>
      <c r="CU172" s="130"/>
      <c r="CV172" s="130"/>
      <c r="CW172" s="130"/>
      <c r="CX172" s="130"/>
      <c r="CY172" s="130"/>
      <c r="CZ172" s="130"/>
      <c r="DA172" s="130"/>
      <c r="DB172" s="130"/>
      <c r="DC172" s="130"/>
      <c r="DD172" s="130"/>
      <c r="DE172" s="130"/>
      <c r="DF172" s="130"/>
      <c r="DG172" s="130"/>
      <c r="DH172" s="130"/>
      <c r="DI172" s="130"/>
      <c r="DJ172" s="130"/>
      <c r="DK172" s="130"/>
      <c r="DL172" s="130"/>
      <c r="DM172" s="130"/>
      <c r="DN172" s="130"/>
      <c r="DO172" s="130"/>
      <c r="DP172" s="130"/>
      <c r="DQ172" s="130"/>
      <c r="DR172" s="130"/>
      <c r="DS172" s="130"/>
      <c r="DT172" s="130"/>
      <c r="DU172" s="130"/>
      <c r="DV172" s="130"/>
      <c r="DW172" s="130"/>
      <c r="DX172" s="130"/>
      <c r="DY172" s="130"/>
      <c r="DZ172" s="130"/>
      <c r="EA172" s="130"/>
      <c r="EB172" s="130"/>
      <c r="EC172" s="130"/>
      <c r="ED172" s="130"/>
      <c r="EE172" s="130"/>
      <c r="EF172" s="130"/>
      <c r="EG172" s="130"/>
      <c r="EH172" s="130"/>
      <c r="EI172" s="130"/>
      <c r="EJ172" s="130"/>
      <c r="EK172" s="130"/>
      <c r="EL172" s="130"/>
      <c r="EM172" s="130"/>
      <c r="EN172" s="130"/>
      <c r="EO172" s="130"/>
      <c r="EP172" s="130"/>
      <c r="EQ172" s="130"/>
      <c r="ER172" s="130"/>
      <c r="ES172" s="130"/>
      <c r="ET172" s="130"/>
      <c r="EU172" s="130"/>
      <c r="EV172" s="130"/>
      <c r="EW172" s="130"/>
      <c r="EX172" s="130"/>
      <c r="EY172" s="130"/>
      <c r="EZ172" s="130"/>
      <c r="FA172" s="130"/>
      <c r="FB172" s="130"/>
      <c r="FC172" s="130"/>
      <c r="FD172" s="130"/>
      <c r="FE172" s="130"/>
      <c r="FF172" s="130"/>
      <c r="FG172" s="130"/>
      <c r="FH172" s="130"/>
      <c r="FI172" s="130"/>
      <c r="FJ172" s="130"/>
      <c r="FK172" s="130"/>
      <c r="FL172" s="130"/>
      <c r="FM172" s="130"/>
      <c r="FN172" s="130"/>
      <c r="FO172" s="130"/>
      <c r="FP172" s="130"/>
      <c r="FQ172" s="130"/>
      <c r="FR172" s="130"/>
      <c r="FS172" s="130"/>
      <c r="FT172" s="130"/>
      <c r="FU172" s="130"/>
      <c r="FV172" s="130"/>
      <c r="FW172" s="130"/>
      <c r="FX172" s="130"/>
      <c r="FY172" s="130"/>
      <c r="FZ172" s="130"/>
      <c r="GA172" s="130"/>
      <c r="GB172" s="130"/>
      <c r="GC172" s="130"/>
      <c r="GD172" s="130"/>
      <c r="GE172" s="130"/>
      <c r="GF172" s="130"/>
      <c r="GG172" s="130"/>
      <c r="GH172" s="130"/>
      <c r="GI172" s="130"/>
      <c r="GJ172" s="130"/>
      <c r="GK172" s="130"/>
      <c r="GL172" s="130"/>
      <c r="GM172" s="130"/>
      <c r="GN172" s="130"/>
      <c r="GO172" s="130"/>
      <c r="GP172" s="130"/>
      <c r="GQ172" s="130"/>
      <c r="GR172" s="130"/>
      <c r="GS172" s="130"/>
      <c r="GT172" s="130"/>
      <c r="GU172" s="130"/>
      <c r="GV172" s="130"/>
      <c r="GW172" s="130"/>
      <c r="GX172" s="130"/>
      <c r="GY172" s="130"/>
      <c r="GZ172" s="130"/>
      <c r="HA172" s="130"/>
      <c r="HB172" s="130"/>
      <c r="HC172" s="130"/>
      <c r="HD172" s="130"/>
      <c r="HE172" s="130"/>
      <c r="HF172" s="130"/>
      <c r="HG172" s="130"/>
      <c r="HH172" s="130"/>
      <c r="HI172" s="130"/>
      <c r="HJ172" s="130"/>
      <c r="HK172" s="130"/>
      <c r="HL172" s="130"/>
      <c r="HM172" s="130"/>
      <c r="HN172" s="130"/>
      <c r="HO172" s="130"/>
      <c r="HP172" s="130"/>
      <c r="HQ172" s="130"/>
      <c r="HR172" s="130"/>
      <c r="HS172" s="130"/>
      <c r="HT172" s="130"/>
      <c r="HU172" s="130"/>
      <c r="HV172" s="130"/>
      <c r="HW172" s="130"/>
      <c r="HX172" s="130"/>
      <c r="HY172" s="130"/>
      <c r="HZ172" s="130"/>
      <c r="IA172" s="130"/>
      <c r="IB172" s="130"/>
      <c r="IC172" s="130"/>
      <c r="ID172" s="130"/>
      <c r="IE172" s="130"/>
      <c r="IF172" s="130"/>
      <c r="IG172" s="130"/>
      <c r="IH172" s="130"/>
      <c r="II172" s="130"/>
      <c r="IJ172" s="130"/>
      <c r="IK172" s="130"/>
      <c r="IL172" s="130"/>
      <c r="IM172" s="130"/>
      <c r="IN172" s="130"/>
      <c r="IO172" s="130"/>
      <c r="IP172" s="130"/>
      <c r="IQ172" s="130"/>
      <c r="IR172" s="130"/>
      <c r="IS172" s="130"/>
      <c r="IT172" s="130"/>
      <c r="IU172" s="130"/>
      <c r="IV172" s="130"/>
    </row>
    <row r="173" spans="1:256" s="5" customFormat="1" ht="21.6" x14ac:dyDescent="0.45">
      <c r="A173" s="142" t="s">
        <v>9</v>
      </c>
      <c r="B173" s="142"/>
      <c r="C173" s="142"/>
      <c r="D173" s="142"/>
      <c r="E173" s="142"/>
      <c r="F173" s="142"/>
      <c r="G173" s="14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row>
    <row r="174" spans="1:256" s="4" customFormat="1" ht="21.6" thickBot="1" x14ac:dyDescent="0.45">
      <c r="A174" s="57"/>
      <c r="B174" s="68"/>
      <c r="C174" s="68"/>
      <c r="D174" s="82" t="s">
        <v>52</v>
      </c>
      <c r="E174" s="57"/>
      <c r="F174" s="57"/>
      <c r="G174" s="57"/>
    </row>
    <row r="175" spans="1:256" s="3" customFormat="1" ht="40.799999999999997" x14ac:dyDescent="0.25">
      <c r="A175" s="69" t="s">
        <v>35</v>
      </c>
      <c r="B175" s="167" t="s">
        <v>53</v>
      </c>
      <c r="C175" s="167"/>
      <c r="D175" s="47"/>
      <c r="E175" s="48"/>
      <c r="F175" s="48"/>
      <c r="G175" s="48"/>
    </row>
    <row r="176" spans="1:256" s="4" customFormat="1" ht="20.399999999999999" x14ac:dyDescent="0.35">
      <c r="A176" s="107">
        <v>1</v>
      </c>
      <c r="B176" s="108">
        <v>2</v>
      </c>
      <c r="C176" s="108">
        <v>3</v>
      </c>
      <c r="D176" s="108">
        <v>4</v>
      </c>
      <c r="E176" s="57"/>
      <c r="F176" s="57"/>
      <c r="G176" s="57"/>
    </row>
    <row r="177" spans="1:8" s="4" customFormat="1" ht="22.5" customHeight="1" x14ac:dyDescent="0.35">
      <c r="A177" s="173">
        <v>1</v>
      </c>
      <c r="B177" s="169" t="s">
        <v>54</v>
      </c>
      <c r="C177" s="109" t="s">
        <v>81</v>
      </c>
      <c r="D177" s="85" t="s">
        <v>200</v>
      </c>
      <c r="E177" s="57"/>
      <c r="F177" s="57"/>
      <c r="G177" s="57"/>
    </row>
    <row r="178" spans="1:8" s="4" customFormat="1" ht="22.5" customHeight="1" x14ac:dyDescent="0.35">
      <c r="A178" s="174"/>
      <c r="B178" s="170"/>
      <c r="C178" s="109" t="s">
        <v>38</v>
      </c>
      <c r="D178" s="84">
        <f>'План продаж'!D11</f>
        <v>13</v>
      </c>
      <c r="E178" s="57"/>
      <c r="F178" s="57"/>
      <c r="G178" s="57"/>
    </row>
    <row r="179" spans="1:8" s="4" customFormat="1" ht="22.5" customHeight="1" x14ac:dyDescent="0.35">
      <c r="A179" s="100">
        <v>2</v>
      </c>
      <c r="B179" s="171" t="s">
        <v>58</v>
      </c>
      <c r="C179" s="172"/>
      <c r="D179" s="110" t="s">
        <v>132</v>
      </c>
      <c r="E179" s="57"/>
      <c r="F179" s="57"/>
      <c r="G179" s="57"/>
    </row>
    <row r="180" spans="1:8" s="4" customFormat="1" ht="40.5" customHeight="1" x14ac:dyDescent="0.35">
      <c r="A180" s="100">
        <v>3</v>
      </c>
      <c r="B180" s="171" t="s">
        <v>60</v>
      </c>
      <c r="C180" s="172"/>
      <c r="D180" s="102">
        <f>'План продаж'!E11</f>
        <v>81500</v>
      </c>
      <c r="E180" s="57"/>
      <c r="F180" s="57"/>
      <c r="G180" s="57"/>
    </row>
    <row r="181" spans="1:8" s="4" customFormat="1" ht="30" customHeight="1" x14ac:dyDescent="0.35">
      <c r="A181" s="94"/>
      <c r="B181" s="57"/>
      <c r="C181" s="57"/>
      <c r="D181" s="57"/>
      <c r="E181" s="57"/>
      <c r="F181" s="57"/>
      <c r="G181" s="57"/>
    </row>
    <row r="182" spans="1:8" s="4" customFormat="1" ht="21.6" x14ac:dyDescent="0.45">
      <c r="A182" s="142" t="s">
        <v>10</v>
      </c>
      <c r="B182" s="142"/>
      <c r="C182" s="142"/>
      <c r="D182" s="142"/>
      <c r="E182" s="142"/>
      <c r="F182" s="142"/>
      <c r="G182" s="142"/>
      <c r="H182" s="2"/>
    </row>
    <row r="183" spans="1:8" s="4" customFormat="1" ht="15.9" customHeight="1" thickBot="1" x14ac:dyDescent="0.3">
      <c r="A183" s="43"/>
      <c r="B183" s="43"/>
      <c r="C183" s="43"/>
      <c r="D183" s="43"/>
      <c r="E183" s="43"/>
      <c r="F183" s="43"/>
      <c r="G183" s="43"/>
      <c r="H183" s="2"/>
    </row>
    <row r="184" spans="1:8" s="4" customFormat="1" ht="42" thickTop="1" thickBot="1" x14ac:dyDescent="0.4">
      <c r="A184" s="43"/>
      <c r="B184" s="104" t="s">
        <v>142</v>
      </c>
      <c r="C184" s="111">
        <v>4</v>
      </c>
      <c r="D184" s="112" t="str">
        <f>IF(C184=4,"НПД 4%",IF(C184=6,"НПД/УСН 6%",IF(C184=15,"УСН 15%",0)))</f>
        <v>НПД 4%</v>
      </c>
      <c r="E184" s="57"/>
      <c r="F184" s="43"/>
      <c r="G184" s="43"/>
      <c r="H184" s="2"/>
    </row>
    <row r="185" spans="1:8" s="4" customFormat="1" ht="37.5" customHeight="1" thickTop="1" x14ac:dyDescent="0.25">
      <c r="A185" s="43"/>
      <c r="B185" s="153" t="s">
        <v>107</v>
      </c>
      <c r="C185" s="153"/>
      <c r="D185" s="153"/>
      <c r="E185" s="43"/>
      <c r="F185" s="43"/>
      <c r="G185" s="43"/>
      <c r="H185" s="2"/>
    </row>
    <row r="186" spans="1:8" s="4" customFormat="1" ht="15.9" customHeight="1" x14ac:dyDescent="0.25">
      <c r="A186" s="43"/>
      <c r="B186" s="43"/>
      <c r="C186" s="43"/>
      <c r="D186" s="43"/>
      <c r="E186" s="43"/>
      <c r="F186" s="43"/>
      <c r="G186" s="43"/>
      <c r="H186" s="2"/>
    </row>
    <row r="187" spans="1:8" s="4" customFormat="1" ht="19.5" customHeight="1" thickBot="1" x14ac:dyDescent="0.45">
      <c r="A187" s="57"/>
      <c r="B187" s="68"/>
      <c r="C187" s="82" t="s">
        <v>55</v>
      </c>
      <c r="D187" s="57"/>
      <c r="E187" s="57"/>
      <c r="F187" s="57"/>
      <c r="G187" s="57"/>
    </row>
    <row r="188" spans="1:8" s="3" customFormat="1" ht="40.799999999999997" x14ac:dyDescent="0.25">
      <c r="A188" s="113" t="s">
        <v>35</v>
      </c>
      <c r="B188" s="71" t="s">
        <v>53</v>
      </c>
      <c r="C188" s="114" t="s">
        <v>22</v>
      </c>
      <c r="D188" s="48"/>
      <c r="E188" s="48"/>
      <c r="F188" s="48"/>
      <c r="G188" s="48"/>
    </row>
    <row r="189" spans="1:8" s="4" customFormat="1" ht="20.25" customHeight="1" x14ac:dyDescent="0.4">
      <c r="A189" s="72">
        <v>1</v>
      </c>
      <c r="B189" s="49">
        <v>2</v>
      </c>
      <c r="C189" s="115">
        <v>3</v>
      </c>
      <c r="D189" s="57"/>
      <c r="E189" s="57"/>
      <c r="F189" s="57"/>
      <c r="G189" s="57"/>
    </row>
    <row r="190" spans="1:8" s="4" customFormat="1" ht="43.5" customHeight="1" x14ac:dyDescent="0.35">
      <c r="A190" s="116">
        <v>1</v>
      </c>
      <c r="B190" s="117" t="s">
        <v>56</v>
      </c>
      <c r="C190" s="118">
        <f>D180</f>
        <v>81500</v>
      </c>
      <c r="D190" s="57"/>
      <c r="E190" s="57"/>
      <c r="F190" s="57"/>
      <c r="G190" s="57"/>
    </row>
    <row r="191" spans="1:8" s="4" customFormat="1" ht="43.5" customHeight="1" x14ac:dyDescent="0.35">
      <c r="A191" s="116">
        <v>2</v>
      </c>
      <c r="B191" s="117" t="s">
        <v>59</v>
      </c>
      <c r="C191" s="118">
        <f>C159</f>
        <v>10929.583333333334</v>
      </c>
      <c r="D191" s="57"/>
      <c r="E191" s="57"/>
      <c r="F191" s="57"/>
      <c r="G191" s="57"/>
    </row>
    <row r="192" spans="1:8" s="4" customFormat="1" ht="43.5" customHeight="1" x14ac:dyDescent="0.35">
      <c r="A192" s="116">
        <v>3</v>
      </c>
      <c r="B192" s="117" t="s">
        <v>89</v>
      </c>
      <c r="C192" s="118">
        <f>IF(C184=15,(C190-C191)*0.15,C190*C184/100)</f>
        <v>3260</v>
      </c>
      <c r="D192" s="57"/>
      <c r="E192" s="57"/>
      <c r="F192" s="57"/>
      <c r="G192" s="57"/>
    </row>
    <row r="193" spans="1:7" s="4" customFormat="1" ht="43.5" customHeight="1" x14ac:dyDescent="0.35">
      <c r="A193" s="116">
        <v>4</v>
      </c>
      <c r="B193" s="117" t="s">
        <v>90</v>
      </c>
      <c r="C193" s="118">
        <f>C190-C191-C192</f>
        <v>67310.416666666672</v>
      </c>
      <c r="D193" s="57"/>
      <c r="E193" s="57"/>
      <c r="F193" s="57"/>
      <c r="G193" s="57"/>
    </row>
    <row r="194" spans="1:7" s="4" customFormat="1" ht="43.5" customHeight="1" x14ac:dyDescent="0.35">
      <c r="A194" s="116">
        <v>5</v>
      </c>
      <c r="B194" s="117" t="s">
        <v>11</v>
      </c>
      <c r="C194" s="118">
        <f>C193*12</f>
        <v>807725</v>
      </c>
      <c r="D194" s="57"/>
      <c r="E194" s="57"/>
      <c r="F194" s="57"/>
      <c r="G194" s="57"/>
    </row>
    <row r="195" spans="1:7" s="4" customFormat="1" ht="43.5" customHeight="1" x14ac:dyDescent="0.35">
      <c r="A195" s="116">
        <v>6</v>
      </c>
      <c r="B195" s="117" t="s">
        <v>57</v>
      </c>
      <c r="C195" s="119">
        <f>IF(C191=0,0,C193/C191)</f>
        <v>6.1585528573062405</v>
      </c>
      <c r="D195" s="57"/>
      <c r="E195" s="57"/>
      <c r="F195" s="57"/>
      <c r="G195" s="57"/>
    </row>
    <row r="196" spans="1:7" ht="43.5" customHeight="1" thickBot="1" x14ac:dyDescent="0.45">
      <c r="A196" s="116">
        <v>7</v>
      </c>
      <c r="B196" s="120" t="s">
        <v>133</v>
      </c>
      <c r="C196" s="121">
        <f>ROUND(C100/C193,0)</f>
        <v>3</v>
      </c>
    </row>
    <row r="197" spans="1:7" s="4" customFormat="1" ht="20.399999999999999" x14ac:dyDescent="0.35">
      <c r="A197" s="57"/>
      <c r="B197" s="57"/>
      <c r="C197" s="57"/>
      <c r="D197" s="57"/>
      <c r="E197" s="57"/>
      <c r="F197" s="57"/>
      <c r="G197" s="57"/>
    </row>
    <row r="198" spans="1:7" s="11" customFormat="1" ht="43.5" customHeight="1" x14ac:dyDescent="0.25">
      <c r="A198" s="153" t="s">
        <v>12</v>
      </c>
      <c r="B198" s="153"/>
      <c r="C198" s="153"/>
      <c r="D198" s="153"/>
      <c r="E198" s="29"/>
      <c r="F198" s="122"/>
      <c r="G198" s="122"/>
    </row>
    <row r="199" spans="1:7" s="11" customFormat="1" ht="40.5" customHeight="1" x14ac:dyDescent="0.25">
      <c r="A199" s="153"/>
      <c r="B199" s="153"/>
      <c r="C199" s="153"/>
      <c r="D199" s="153"/>
      <c r="E199" s="29"/>
      <c r="F199" s="123"/>
      <c r="G199" s="122"/>
    </row>
    <row r="200" spans="1:7" s="4" customFormat="1" ht="33.75" customHeight="1" x14ac:dyDescent="0.35">
      <c r="A200" s="153" t="s">
        <v>91</v>
      </c>
      <c r="B200" s="153"/>
      <c r="C200" s="153"/>
      <c r="D200" s="153"/>
      <c r="E200" s="153"/>
      <c r="F200" s="44"/>
      <c r="G200" s="57"/>
    </row>
    <row r="201" spans="1:7" s="10" customFormat="1" ht="57.75" customHeight="1" x14ac:dyDescent="0.4">
      <c r="A201" s="30"/>
      <c r="B201" s="124"/>
      <c r="C201" s="30"/>
      <c r="D201" s="30"/>
      <c r="E201" s="30"/>
      <c r="F201" s="94"/>
      <c r="G201" s="94"/>
    </row>
    <row r="202" spans="1:7" ht="15.75" hidden="1" customHeight="1" x14ac:dyDescent="0.4"/>
  </sheetData>
  <sheetProtection formatCells="0" formatColumns="0" formatRows="0" insertColumns="0" insertRows="0" insertHyperlinks="0" deleteColumns="0" deleteRows="0" sort="0" autoFilter="0" pivotTables="0"/>
  <mergeCells count="278">
    <mergeCell ref="A55:G55"/>
    <mergeCell ref="A56:G56"/>
    <mergeCell ref="A62:G62"/>
    <mergeCell ref="A57:G57"/>
    <mergeCell ref="A58:G58"/>
    <mergeCell ref="A59:G59"/>
    <mergeCell ref="A60:G60"/>
    <mergeCell ref="A61:G61"/>
    <mergeCell ref="B63:G63"/>
    <mergeCell ref="A41:C41"/>
    <mergeCell ref="B28:G28"/>
    <mergeCell ref="B48:G48"/>
    <mergeCell ref="A49:G49"/>
    <mergeCell ref="A50:G50"/>
    <mergeCell ref="A51:G51"/>
    <mergeCell ref="A52:G52"/>
    <mergeCell ref="A53:G53"/>
    <mergeCell ref="A54:G54"/>
    <mergeCell ref="A38:G38"/>
    <mergeCell ref="A39:G39"/>
    <mergeCell ref="A40:G40"/>
    <mergeCell ref="B36:G36"/>
    <mergeCell ref="A44:G44"/>
    <mergeCell ref="A15:G15"/>
    <mergeCell ref="A17:G17"/>
    <mergeCell ref="A29:G29"/>
    <mergeCell ref="A30:G30"/>
    <mergeCell ref="A31:G31"/>
    <mergeCell ref="A32:G32"/>
    <mergeCell ref="A19:G19"/>
    <mergeCell ref="A23:C23"/>
    <mergeCell ref="A24:C24"/>
    <mergeCell ref="A25:C25"/>
    <mergeCell ref="B134:G134"/>
    <mergeCell ref="H150:N150"/>
    <mergeCell ref="O150:U150"/>
    <mergeCell ref="V150:AB150"/>
    <mergeCell ref="AC150:AI150"/>
    <mergeCell ref="A200:E200"/>
    <mergeCell ref="A182:G182"/>
    <mergeCell ref="A198:D198"/>
    <mergeCell ref="A173:G173"/>
    <mergeCell ref="B175:C175"/>
    <mergeCell ref="B177:B178"/>
    <mergeCell ref="A199:D199"/>
    <mergeCell ref="B179:C179"/>
    <mergeCell ref="B180:C180"/>
    <mergeCell ref="A177:A178"/>
    <mergeCell ref="A162:G162"/>
    <mergeCell ref="A172:G172"/>
    <mergeCell ref="A150:G150"/>
    <mergeCell ref="B185:D185"/>
    <mergeCell ref="FM150:FS150"/>
    <mergeCell ref="ER133:EX133"/>
    <mergeCell ref="EY133:FE133"/>
    <mergeCell ref="BL133:BR133"/>
    <mergeCell ref="BS133:BY133"/>
    <mergeCell ref="IL150:IR150"/>
    <mergeCell ref="IS150:IV150"/>
    <mergeCell ref="A151:G151"/>
    <mergeCell ref="GV150:HB150"/>
    <mergeCell ref="HC150:HI150"/>
    <mergeCell ref="HJ150:HP150"/>
    <mergeCell ref="HQ150:HW150"/>
    <mergeCell ref="HX150:ID150"/>
    <mergeCell ref="IE150:IK150"/>
    <mergeCell ref="FF150:FL150"/>
    <mergeCell ref="FT150:FZ150"/>
    <mergeCell ref="GA150:GG150"/>
    <mergeCell ref="GH150:GN150"/>
    <mergeCell ref="GO150:GU150"/>
    <mergeCell ref="DP150:DV150"/>
    <mergeCell ref="DW150:EC150"/>
    <mergeCell ref="ED150:EJ150"/>
    <mergeCell ref="EK150:EQ150"/>
    <mergeCell ref="ER150:EX150"/>
    <mergeCell ref="AJ150:AP150"/>
    <mergeCell ref="AQ150:AW150"/>
    <mergeCell ref="AX150:BD150"/>
    <mergeCell ref="BE150:BK150"/>
    <mergeCell ref="BL150:BR150"/>
    <mergeCell ref="BS150:BY150"/>
    <mergeCell ref="EY150:FE150"/>
    <mergeCell ref="BZ150:CF150"/>
    <mergeCell ref="CG150:CM150"/>
    <mergeCell ref="CN150:CT150"/>
    <mergeCell ref="CU150:DA150"/>
    <mergeCell ref="DB150:DH150"/>
    <mergeCell ref="DI150:DO150"/>
    <mergeCell ref="IS133:IV133"/>
    <mergeCell ref="GV133:HB133"/>
    <mergeCell ref="HC133:HI133"/>
    <mergeCell ref="HJ133:HP133"/>
    <mergeCell ref="HQ133:HW133"/>
    <mergeCell ref="HX133:ID133"/>
    <mergeCell ref="IE133:IK133"/>
    <mergeCell ref="IL125:IR125"/>
    <mergeCell ref="IS125:IV125"/>
    <mergeCell ref="IL133:IR133"/>
    <mergeCell ref="IE125:IK125"/>
    <mergeCell ref="A133:G133"/>
    <mergeCell ref="H133:N133"/>
    <mergeCell ref="O133:U133"/>
    <mergeCell ref="V133:AB133"/>
    <mergeCell ref="AC133:AI133"/>
    <mergeCell ref="AJ133:AP133"/>
    <mergeCell ref="AQ133:AW133"/>
    <mergeCell ref="AX133:BD133"/>
    <mergeCell ref="BE133:BK133"/>
    <mergeCell ref="GA125:GG125"/>
    <mergeCell ref="GH125:GN125"/>
    <mergeCell ref="GO125:GU125"/>
    <mergeCell ref="GV125:HB125"/>
    <mergeCell ref="HC125:HI125"/>
    <mergeCell ref="HJ125:HP125"/>
    <mergeCell ref="HQ125:HW125"/>
    <mergeCell ref="HX125:ID125"/>
    <mergeCell ref="BZ133:CF133"/>
    <mergeCell ref="CG133:CM133"/>
    <mergeCell ref="CN133:CT133"/>
    <mergeCell ref="CU133:DA133"/>
    <mergeCell ref="DB133:DH133"/>
    <mergeCell ref="DI133:DO133"/>
    <mergeCell ref="GO133:GU133"/>
    <mergeCell ref="DP133:DV133"/>
    <mergeCell ref="DW133:EC133"/>
    <mergeCell ref="ED133:EJ133"/>
    <mergeCell ref="EK133:EQ133"/>
    <mergeCell ref="FF133:FL133"/>
    <mergeCell ref="FM133:FS133"/>
    <mergeCell ref="FT133:FZ133"/>
    <mergeCell ref="GA133:GG133"/>
    <mergeCell ref="GH133:GN133"/>
    <mergeCell ref="DP125:DV125"/>
    <mergeCell ref="DW125:EC125"/>
    <mergeCell ref="ED125:EJ125"/>
    <mergeCell ref="EK125:EQ125"/>
    <mergeCell ref="ER125:EX125"/>
    <mergeCell ref="EY125:FE125"/>
    <mergeCell ref="FF125:FL125"/>
    <mergeCell ref="FM125:FS125"/>
    <mergeCell ref="FT125:FZ125"/>
    <mergeCell ref="IL87:IR87"/>
    <mergeCell ref="IS87:IV87"/>
    <mergeCell ref="A110:G110"/>
    <mergeCell ref="H110:N110"/>
    <mergeCell ref="O110:U110"/>
    <mergeCell ref="V110:AB110"/>
    <mergeCell ref="AC110:AI110"/>
    <mergeCell ref="GA110:GG110"/>
    <mergeCell ref="GH110:GN110"/>
    <mergeCell ref="GO110:GU110"/>
    <mergeCell ref="GV110:HB110"/>
    <mergeCell ref="HC110:HI110"/>
    <mergeCell ref="HJ110:HP110"/>
    <mergeCell ref="HQ110:HW110"/>
    <mergeCell ref="HX110:ID110"/>
    <mergeCell ref="IE110:IK110"/>
    <mergeCell ref="IL110:IR110"/>
    <mergeCell ref="IS110:IV110"/>
    <mergeCell ref="GA87:GG87"/>
    <mergeCell ref="GH87:GN87"/>
    <mergeCell ref="GO87:GU87"/>
    <mergeCell ref="GV87:HB87"/>
    <mergeCell ref="HC87:HI87"/>
    <mergeCell ref="HJ87:HP87"/>
    <mergeCell ref="HQ87:HW87"/>
    <mergeCell ref="HX87:ID87"/>
    <mergeCell ref="IE87:IK87"/>
    <mergeCell ref="AJ125:AP125"/>
    <mergeCell ref="AQ125:AW125"/>
    <mergeCell ref="H87:N87"/>
    <mergeCell ref="O87:U87"/>
    <mergeCell ref="V87:AB87"/>
    <mergeCell ref="AC87:AI87"/>
    <mergeCell ref="DI125:DO125"/>
    <mergeCell ref="CG87:CM87"/>
    <mergeCell ref="EY87:FE87"/>
    <mergeCell ref="FF87:FL87"/>
    <mergeCell ref="FM87:FS87"/>
    <mergeCell ref="FT87:FZ87"/>
    <mergeCell ref="EY110:FE110"/>
    <mergeCell ref="FF110:FL110"/>
    <mergeCell ref="FM110:FS110"/>
    <mergeCell ref="FT110:FZ110"/>
    <mergeCell ref="CG110:CM110"/>
    <mergeCell ref="CN110:CT110"/>
    <mergeCell ref="CU110:DA110"/>
    <mergeCell ref="DB110:DH110"/>
    <mergeCell ref="DI110:DO110"/>
    <mergeCell ref="A125:G125"/>
    <mergeCell ref="H125:N125"/>
    <mergeCell ref="O125:U125"/>
    <mergeCell ref="V125:AB125"/>
    <mergeCell ref="AC125:AI125"/>
    <mergeCell ref="BS87:BY87"/>
    <mergeCell ref="BZ87:CF87"/>
    <mergeCell ref="AX110:BD110"/>
    <mergeCell ref="BE110:BK110"/>
    <mergeCell ref="BL110:BR110"/>
    <mergeCell ref="BS110:BY110"/>
    <mergeCell ref="BL87:BR87"/>
    <mergeCell ref="AQ110:AW110"/>
    <mergeCell ref="AX87:BD87"/>
    <mergeCell ref="BE87:BK87"/>
    <mergeCell ref="AX125:BD125"/>
    <mergeCell ref="A89:A90"/>
    <mergeCell ref="A87:G87"/>
    <mergeCell ref="D89:F89"/>
    <mergeCell ref="A74:G74"/>
    <mergeCell ref="A1:G1"/>
    <mergeCell ref="A2:G2"/>
    <mergeCell ref="A47:F47"/>
    <mergeCell ref="A42:G42"/>
    <mergeCell ref="A43:G43"/>
    <mergeCell ref="A10:G10"/>
    <mergeCell ref="A34:G34"/>
    <mergeCell ref="A35:G35"/>
    <mergeCell ref="A7:G7"/>
    <mergeCell ref="A8:G8"/>
    <mergeCell ref="A9:G9"/>
    <mergeCell ref="A6:G6"/>
    <mergeCell ref="A12:G12"/>
    <mergeCell ref="A13:G13"/>
    <mergeCell ref="A14:G14"/>
    <mergeCell ref="A45:G45"/>
    <mergeCell ref="A46:G46"/>
    <mergeCell ref="B5:G5"/>
    <mergeCell ref="B11:G11"/>
    <mergeCell ref="B16:G16"/>
    <mergeCell ref="B18:G18"/>
    <mergeCell ref="A37:G37"/>
    <mergeCell ref="B79:C79"/>
    <mergeCell ref="B103:F103"/>
    <mergeCell ref="B104:F104"/>
    <mergeCell ref="B105:F105"/>
    <mergeCell ref="B106:F106"/>
    <mergeCell ref="B107:F107"/>
    <mergeCell ref="B108:F108"/>
    <mergeCell ref="B102:F102"/>
    <mergeCell ref="C89:C90"/>
    <mergeCell ref="B89:B90"/>
    <mergeCell ref="ED87:EJ87"/>
    <mergeCell ref="EK87:EQ87"/>
    <mergeCell ref="ER87:EX87"/>
    <mergeCell ref="ED110:EJ110"/>
    <mergeCell ref="EK110:EQ110"/>
    <mergeCell ref="ER110:EX110"/>
    <mergeCell ref="DP110:DV110"/>
    <mergeCell ref="DW110:EC110"/>
    <mergeCell ref="DB87:DH87"/>
    <mergeCell ref="DI87:DO87"/>
    <mergeCell ref="DP87:DV87"/>
    <mergeCell ref="DW87:EC87"/>
    <mergeCell ref="DB125:DH125"/>
    <mergeCell ref="A64:G64"/>
    <mergeCell ref="A65:G65"/>
    <mergeCell ref="A66:G66"/>
    <mergeCell ref="A67:G67"/>
    <mergeCell ref="A73:G73"/>
    <mergeCell ref="A77:G77"/>
    <mergeCell ref="A76:G76"/>
    <mergeCell ref="A75:G75"/>
    <mergeCell ref="CN87:CT87"/>
    <mergeCell ref="CU87:DA87"/>
    <mergeCell ref="BZ110:CF110"/>
    <mergeCell ref="BE125:BK125"/>
    <mergeCell ref="BL125:BR125"/>
    <mergeCell ref="BS125:BY125"/>
    <mergeCell ref="BZ125:CF125"/>
    <mergeCell ref="CG125:CM125"/>
    <mergeCell ref="CN125:CT125"/>
    <mergeCell ref="CU125:DA125"/>
    <mergeCell ref="A80:G80"/>
    <mergeCell ref="A68:B68"/>
    <mergeCell ref="AJ87:AP87"/>
    <mergeCell ref="AQ87:AW87"/>
    <mergeCell ref="AJ110:AP110"/>
  </mergeCells>
  <phoneticPr fontId="2" type="noConversion"/>
  <dataValidations disablePrompts="1" count="1">
    <dataValidation type="list" allowBlank="1" showInputMessage="1" showErrorMessage="1" sqref="C184" xr:uid="{7B07C8DE-485B-4EB2-8B89-67EABADD1988}">
      <formula1>"4, 6,15"</formula1>
    </dataValidation>
  </dataValidations>
  <pageMargins left="0.74803149606299213" right="0.39370078740157483" top="0.39370078740157483" bottom="0.39370078740157483" header="0" footer="0"/>
  <pageSetup paperSize="9" scale="48" fitToHeight="3" orientation="portrait" r:id="rId1"/>
  <headerFooter alignWithMargins="0">
    <oddFooter>&amp;R&amp;P</oddFooter>
  </headerFooter>
  <rowBreaks count="2" manualBreakCount="2">
    <brk id="78" max="7" man="1"/>
    <brk id="13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6ED0-A699-4FE3-9D37-129003AFB0C7}">
  <dimension ref="A1:E13"/>
  <sheetViews>
    <sheetView workbookViewId="0">
      <selection activeCell="C15" sqref="C15"/>
    </sheetView>
  </sheetViews>
  <sheetFormatPr defaultColWidth="8.88671875" defaultRowHeight="13.2" x14ac:dyDescent="0.25"/>
  <cols>
    <col min="1" max="1" width="9.109375" style="23"/>
    <col min="2" max="2" width="33.6640625" style="23" customWidth="1"/>
    <col min="3" max="3" width="21.109375" style="23" customWidth="1"/>
    <col min="4" max="4" width="20" style="23" customWidth="1"/>
    <col min="5" max="5" width="24.33203125" style="23" customWidth="1"/>
  </cols>
  <sheetData>
    <row r="1" spans="1:5" ht="17.399999999999999" x14ac:dyDescent="0.25">
      <c r="A1" s="186" t="s">
        <v>115</v>
      </c>
      <c r="B1" s="186"/>
      <c r="C1" s="186"/>
      <c r="D1" s="186"/>
      <c r="E1" s="186"/>
    </row>
    <row r="2" spans="1:5" ht="17.399999999999999" x14ac:dyDescent="0.25">
      <c r="A2" s="18"/>
      <c r="B2" s="18"/>
      <c r="C2" s="18"/>
      <c r="D2" s="18"/>
      <c r="E2" s="18" t="s">
        <v>116</v>
      </c>
    </row>
    <row r="3" spans="1:5" ht="15.6" thickBot="1" x14ac:dyDescent="0.3">
      <c r="A3" s="19"/>
      <c r="B3" s="20"/>
      <c r="C3" s="20"/>
      <c r="D3" s="20"/>
      <c r="E3" s="20"/>
    </row>
    <row r="4" spans="1:5" ht="35.4" thickBot="1" x14ac:dyDescent="0.3">
      <c r="A4" s="21" t="s">
        <v>117</v>
      </c>
      <c r="B4" s="22" t="s">
        <v>118</v>
      </c>
      <c r="C4" s="22" t="s">
        <v>119</v>
      </c>
      <c r="D4" s="22" t="s">
        <v>66</v>
      </c>
      <c r="E4" s="22" t="s">
        <v>120</v>
      </c>
    </row>
    <row r="5" spans="1:5" ht="15.6" x14ac:dyDescent="0.25">
      <c r="A5" s="14">
        <v>1</v>
      </c>
      <c r="B5" s="14" t="s">
        <v>170</v>
      </c>
      <c r="C5" s="15">
        <v>12000</v>
      </c>
      <c r="D5" s="16">
        <v>3</v>
      </c>
      <c r="E5" s="15">
        <f>C5*D5</f>
        <v>36000</v>
      </c>
    </row>
    <row r="6" spans="1:5" ht="15.6" x14ac:dyDescent="0.25">
      <c r="A6" s="14">
        <v>2</v>
      </c>
      <c r="B6" s="14" t="s">
        <v>171</v>
      </c>
      <c r="C6" s="15">
        <v>7000</v>
      </c>
      <c r="D6" s="16">
        <v>2</v>
      </c>
      <c r="E6" s="15">
        <f>C6*D6</f>
        <v>14000</v>
      </c>
    </row>
    <row r="7" spans="1:5" ht="15.6" x14ac:dyDescent="0.25">
      <c r="A7" s="14">
        <v>3</v>
      </c>
      <c r="B7" s="14" t="s">
        <v>172</v>
      </c>
      <c r="C7" s="15">
        <v>6500</v>
      </c>
      <c r="D7" s="16">
        <v>2</v>
      </c>
      <c r="E7" s="15">
        <f>C7*D7</f>
        <v>13000</v>
      </c>
    </row>
    <row r="8" spans="1:5" ht="15.6" x14ac:dyDescent="0.25">
      <c r="A8" s="14">
        <v>4</v>
      </c>
      <c r="B8" s="14" t="s">
        <v>173</v>
      </c>
      <c r="C8" s="15">
        <v>500</v>
      </c>
      <c r="D8" s="16">
        <v>5</v>
      </c>
      <c r="E8" s="15">
        <f>C8*D8</f>
        <v>2500</v>
      </c>
    </row>
    <row r="9" spans="1:5" ht="15.6" x14ac:dyDescent="0.25">
      <c r="A9" s="14">
        <v>5</v>
      </c>
      <c r="B9" s="14" t="s">
        <v>177</v>
      </c>
      <c r="C9" s="15">
        <v>16000</v>
      </c>
      <c r="D9" s="16">
        <v>1</v>
      </c>
      <c r="E9" s="15">
        <f>C9*D9</f>
        <v>16000</v>
      </c>
    </row>
    <row r="10" spans="1:5" ht="15.6" x14ac:dyDescent="0.25">
      <c r="A10" s="14">
        <v>6</v>
      </c>
      <c r="B10" s="14"/>
      <c r="C10" s="15"/>
      <c r="D10" s="16"/>
      <c r="E10" s="15"/>
    </row>
    <row r="11" spans="1:5" ht="15.6" x14ac:dyDescent="0.25">
      <c r="A11" s="187"/>
      <c r="B11" s="188" t="s">
        <v>121</v>
      </c>
      <c r="C11" s="13"/>
      <c r="D11" s="17">
        <f>SUM(D5:D10)</f>
        <v>13</v>
      </c>
      <c r="E11" s="13">
        <f>SUM(E5:E10)</f>
        <v>81500</v>
      </c>
    </row>
    <row r="13" spans="1:5" x14ac:dyDescent="0.25">
      <c r="C13" s="23">
        <f>SUMPRODUCT(C5:C9,D5:D9)/SUM(D5:D9)</f>
        <v>6269.2307692307695</v>
      </c>
    </row>
  </sheetData>
  <mergeCells count="2">
    <mergeCell ref="A1:E1"/>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2024-11-28T08:26:42Z</cp:lastPrinted>
  <dcterms:created xsi:type="dcterms:W3CDTF">2009-05-20T11:30:47Z</dcterms:created>
  <dcterms:modified xsi:type="dcterms:W3CDTF">2025-04-05T03:36:55Z</dcterms:modified>
</cp:coreProperties>
</file>