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7F40FDFF-C069-4C31-A578-FB6C8DC5C657}" xr6:coauthVersionLast="37" xr6:coauthVersionMax="37" xr10:uidLastSave="{00000000-0000-0000-0000-000000000000}"/>
  <bookViews>
    <workbookView xWindow="0" yWindow="0" windowWidth="16380" windowHeight="8196" tabRatio="500" xr2:uid="{00000000-000D-0000-FFFF-FFFF00000000}"/>
  </bookViews>
  <sheets>
    <sheet name="БизнесПлан" sheetId="1" r:id="rId1"/>
    <sheet name="План продаж" sheetId="2" r:id="rId2"/>
  </sheets>
  <definedNames>
    <definedName name="Print_Area_0_0" localSheetId="0">БизнесПлан!$B$1:$G$185</definedName>
    <definedName name="месСебест">БизнесПлан!$E$139</definedName>
    <definedName name="месячнаяПрограмма">бизнесплан #REF!</definedName>
    <definedName name="_xlnm.Print_Area" localSheetId="0">БизнесПлан!$A$1:$G$185</definedName>
  </definedNames>
  <calcPr calcId="179021"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11" i="2" l="1"/>
  <c r="E9" i="2"/>
  <c r="E8" i="2"/>
  <c r="E7" i="2"/>
  <c r="E6" i="2"/>
  <c r="E11" i="2" s="1"/>
  <c r="D165" i="1" s="1"/>
  <c r="E5" i="2"/>
  <c r="D169" i="1"/>
  <c r="C140" i="1" a="1"/>
  <c r="C140" i="1" s="1"/>
  <c r="F130" i="1"/>
  <c r="F129" i="1"/>
  <c r="F128" i="1"/>
  <c r="F127" i="1"/>
  <c r="C119" i="1"/>
  <c r="C143" i="1" s="1"/>
  <c r="D111" i="1"/>
  <c r="D87" i="1"/>
  <c r="E79" i="1" s="1"/>
  <c r="E86" i="1"/>
  <c r="C86" i="1"/>
  <c r="F86" i="1" s="1"/>
  <c r="E85" i="1"/>
  <c r="E84" i="1"/>
  <c r="C82" i="1"/>
  <c r="F82" i="1" s="1"/>
  <c r="E81" i="1"/>
  <c r="C81" i="1"/>
  <c r="E80" i="1"/>
  <c r="C80" i="1"/>
  <c r="F79" i="1"/>
  <c r="C72" i="1"/>
  <c r="C84" i="1" s="1"/>
  <c r="F84" i="1" s="1"/>
  <c r="E56" i="1"/>
  <c r="E82" i="1" l="1"/>
  <c r="E83" i="1"/>
  <c r="F131" i="1"/>
  <c r="C83" i="1" s="1"/>
  <c r="F83" i="1" s="1"/>
  <c r="D41" i="1"/>
  <c r="C175" i="1"/>
  <c r="D23" i="1"/>
  <c r="F56" i="1"/>
  <c r="G56" i="1" s="1"/>
  <c r="G57" i="1" s="1"/>
  <c r="C85" i="1" l="1"/>
  <c r="C142" i="1"/>
  <c r="C144" i="1" s="1"/>
  <c r="C177" i="1"/>
  <c r="C176" i="1" l="1"/>
  <c r="C145" i="1"/>
  <c r="C151" i="1" s="1"/>
  <c r="F85" i="1"/>
  <c r="F87" i="1" s="1"/>
  <c r="D24" i="1" s="1"/>
  <c r="C87" i="1"/>
  <c r="D21" i="1" l="1"/>
  <c r="C153" i="1"/>
  <c r="C154" i="1" s="1"/>
  <c r="C178" i="1"/>
  <c r="C179" i="1" s="1"/>
  <c r="C180" i="1" l="1"/>
  <c r="C181" i="1"/>
</calcChain>
</file>

<file path=xl/sharedStrings.xml><?xml version="1.0" encoding="utf-8"?>
<sst xmlns="http://schemas.openxmlformats.org/spreadsheetml/2006/main" count="223" uniqueCount="196">
  <si>
    <t>БИЗНЕС – ПЛАН</t>
  </si>
  <si>
    <t>предпринимательского проекта : Оказание художественных услуг</t>
  </si>
  <si>
    <t>I. </t>
  </si>
  <si>
    <t>ИНФОРМАЦИОННЫЕ ДАННЫЕ</t>
  </si>
  <si>
    <t>1.1.</t>
  </si>
  <si>
    <t>Сведения о предпринимателе:</t>
  </si>
  <si>
    <t xml:space="preserve">1.2. </t>
  </si>
  <si>
    <t>Образование и квалификация предпринимателя:</t>
  </si>
  <si>
    <t xml:space="preserve">Наименование учебного учреждения: Самарское художественное училище им. К.С Петрова-Водкина </t>
  </si>
  <si>
    <t xml:space="preserve">Квалификация/специальность по диплому:Художник-живописец, педагог. </t>
  </si>
  <si>
    <t xml:space="preserve">Факты, подтверждающие квалификацию по выбранному виду деятельности (если вид деятельности не совпадает с основным образованием): </t>
  </si>
  <si>
    <t xml:space="preserve">1.3. Вид предпринимательской деятельности: </t>
  </si>
  <si>
    <t xml:space="preserve">Вид предпринимательской деятельности: </t>
  </si>
  <si>
    <t>1.4. Организационнно-правовая форма (Самозанятый/ИП):</t>
  </si>
  <si>
    <t>Организационнно-правовая форма (Самозанятый/ИП):</t>
  </si>
  <si>
    <t xml:space="preserve"> Самозанятый</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</si>
  <si>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</si>
  <si>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</si>
  <si>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</si>
  <si>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</si>
  <si>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</si>
  <si>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</si>
  <si>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</si>
  <si>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</si>
  <si>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</si>
  <si>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 xml:space="preserve">Тип помещения: Нежилое </t>
  </si>
  <si>
    <t xml:space="preserve">Право использования (собственность/аренда): Аренда </t>
  </si>
  <si>
    <t xml:space="preserve">Дата рождения: 07.12.2005 </t>
  </si>
  <si>
    <t>СУЩЕСТВО ПРОЕКТА</t>
  </si>
  <si>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Деятельность в области художественного творчества</t>
    </r>
  </si>
  <si>
    <r>
      <rPr>
        <b/>
        <sz val="16"/>
        <rFont val="Courier New"/>
        <family val="3"/>
        <charset val="204"/>
      </rPr>
      <t xml:space="preserve">2.2. Полное перечисление выпускаемой продукции, товаров, услуг и т.д.: </t>
    </r>
    <r>
      <rPr>
        <sz val="16"/>
        <rFont val="Courier New"/>
        <family val="3"/>
        <charset val="204"/>
      </rPr>
      <t xml:space="preserve"> картины на заказ, роспись стен,картины, репетиторство, </t>
    </r>
  </si>
  <si>
    <t xml:space="preserve">2.3.
</t>
  </si>
  <si>
    <t xml:space="preserve"> Характеристики услуги: </t>
  </si>
  <si>
    <t>Картины на заказ - написание картин на заказ по запросам клиентов. Все материалы свои.</t>
  </si>
  <si>
    <t>Роспись стен — оформление интерьеров в помещениях по запросам клиентов.</t>
  </si>
  <si>
    <t xml:space="preserve">Картины — продажа творческих работ через интернет и участие в выставках. </t>
  </si>
  <si>
    <t xml:space="preserve">Репетиторство - обучение детей и подростков изобразительному искусству: живопись, композиция, рисунок и тд., проведение пленэров. </t>
  </si>
  <si>
    <t>2.4. Планируемый объем продаж (выручка) за месяц:</t>
  </si>
  <si>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не требуются. </t>
    </r>
  </si>
  <si>
    <r>
      <rPr>
        <b/>
        <sz val="16"/>
        <rFont val="Courier New"/>
        <family val="3"/>
        <charset val="204"/>
      </rPr>
      <t>2.7. Имеющиеся активы для реализации проекта:</t>
    </r>
    <r>
      <rPr>
        <sz val="16"/>
        <rFont val="Courier New"/>
        <family val="3"/>
        <charset val="204"/>
      </rPr>
      <t xml:space="preserve"> мольберт, стул, стол</t>
    </r>
  </si>
  <si>
    <t>3. ПЛАН ПРОИЗВОДСТВА И СБЫТА ПРОДУКЦИИ, ТОВАРОВ, УСЛУГ.</t>
  </si>
  <si>
    <t xml:space="preserve">3.1. </t>
  </si>
  <si>
    <t xml:space="preserve"> Краткое описание производственного процесса:</t>
  </si>
  <si>
    <t xml:space="preserve">Картины на заказ- Встреча/диалог с клиентом, выяснить пожелания и идеи, проконсультировать по услуге, сделать расчет, собрать холст, выполнить рисунок соблюдая условия заказчика, выполнить работу заданным материалом( масло, акрил, темпера, гуашь или графические материалы), покрыть работу лаком и оформить в раму, встретиться с заказчиком и предоставить ему готовый холст 
</t>
  </si>
  <si>
    <t xml:space="preserve">3.2.
</t>
  </si>
  <si>
    <t>Условия, необходимые для реализации проекта:</t>
  </si>
  <si>
    <r>
      <rPr>
        <u/>
        <sz val="16"/>
        <rFont val="Courier New"/>
        <family val="3"/>
        <charset val="204"/>
      </rPr>
      <t>приобретение основных средств, материальных запасов (перечислить)</t>
    </r>
    <r>
      <rPr>
        <sz val="16"/>
        <rFont val="Courier New"/>
        <family val="3"/>
        <charset val="204"/>
      </rPr>
      <t xml:space="preserve">: Ноутбук, смартфон, планшет, стилус, проектор,беспроводная микрофонная система (микрофон петличный), гипсовые фигуры(в ассортименте).
</t>
    </r>
  </si>
  <si>
    <r>
      <rPr>
        <u/>
        <sz val="16"/>
        <rFont val="Courier New"/>
        <family val="3"/>
        <charset val="204"/>
      </rPr>
      <t>помещение, энергоносители (эл.энергия, вода, газ)</t>
    </r>
    <r>
      <rPr>
        <sz val="16"/>
        <rFont val="Courier New"/>
        <family val="3"/>
        <charset val="204"/>
      </rPr>
      <t xml:space="preserve">: аренда помещения, электроэнергия, вода.
</t>
    </r>
  </si>
  <si>
    <r>
      <rPr>
        <u/>
        <sz val="16"/>
        <rFont val="Courier New"/>
        <family val="3"/>
        <charset val="204"/>
      </rPr>
      <t>инструмент (перечислить)</t>
    </r>
    <r>
      <rPr>
        <sz val="16"/>
        <rFont val="Courier New"/>
        <family val="3"/>
        <charset val="204"/>
      </rPr>
      <t>: щипцы для натяжки холста.</t>
    </r>
  </si>
  <si>
    <r>
      <rPr>
        <u/>
        <sz val="16"/>
        <rFont val="Courier New"/>
        <family val="3"/>
        <charset val="204"/>
      </rPr>
      <t>сырье, материалы, покупные комплектующие изделия (перечислить)</t>
    </r>
    <r>
      <rPr>
        <sz val="16"/>
        <rFont val="Courier New"/>
        <family val="3"/>
        <charset val="204"/>
      </rPr>
      <t>: холст грунтованный в рулоне, подрамники .</t>
    </r>
  </si>
  <si>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</si>
  <si>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</si>
  <si>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</si>
  <si>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</si>
  <si>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</si>
  <si>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</si>
  <si>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</si>
  <si>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</si>
  <si>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</si>
  <si>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r>
      <rPr>
        <sz val="16"/>
        <rFont val="Courier New"/>
        <family val="3"/>
        <charset val="204"/>
      </rPr>
      <t xml:space="preserve">Конкурентная способность (наличие конкурента): 
</t>
    </r>
    <r>
      <rPr>
        <sz val="16"/>
        <color rgb="FF000000"/>
        <rFont val="Courier New"/>
        <family val="3"/>
        <charset val="204"/>
      </rPr>
      <t xml:space="preserve"> Конкуренция в сфере оказания художественных услуг- средняя, мои услуги будут иметь ряд преимуществ перед конкурентами: наличие художественного образования, которое позволяет выполнять работы на более профессиональном уровне; умение работать с разными техниками и материалами; гибкость-возможность выполнять как станковые работы(картины), так и оформлять интерьеры(роспись стен); развитые коммуникативные навыки позволяющие находить общий язык с клиентами и заказчиками; любовь к детям и умение доступно преподнести образовательный материал;  творческий подход ко всем клиентам и заказчикам; создание качественного контента и  грамотное продвижение в социальных сетях; цена за услуги будет ниже, чем у конкурентов.</t>
    </r>
  </si>
  <si>
    <t>Основной сегмент клиентов (кто в основном покупает продукцию/услуги): Жители города, которые интересуются культурной жизнью, посещают выставки и музеи;компании, которые хотят приобрести уникальные произведения искусства для украшения интерьера; люди ищущие подарок для особого события; семьи с детьми, которые хотят украсить свой дом; дети и подростки, которые готовятся к поступлению в художественные училища и вузы;</t>
  </si>
  <si>
    <r>
      <rPr>
        <sz val="16"/>
        <rFont val="Courier New"/>
        <family val="3"/>
        <charset val="204"/>
      </rPr>
      <t xml:space="preserve">Уровень цены (по сравнению с аналогом): </t>
    </r>
    <r>
      <rPr>
        <sz val="16"/>
        <color rgb="FF000000"/>
        <rFont val="Courier New"/>
        <family val="3"/>
        <charset val="204"/>
      </rPr>
      <t>уровень цен в  сравнении с конкурентами ниже на 20%</t>
    </r>
  </si>
  <si>
    <r>
      <rPr>
        <sz val="16"/>
        <rFont val="Courier New"/>
        <family val="3"/>
        <charset val="204"/>
      </rPr>
      <t xml:space="preserve">Каналы сбыта: </t>
    </r>
    <r>
      <rPr>
        <sz val="16"/>
        <color rgb="FF000000"/>
        <rFont val="Courier New"/>
        <family val="3"/>
        <charset val="204"/>
      </rPr>
      <t>социальные сети, «Авито», "сарафанное радио" (через друзей и знакомых), планируется взаимодействие с галереями, выставочными пространствами.</t>
    </r>
  </si>
  <si>
    <t>Реклама (необходимость, её виды):Реклама в социальных сетях, реклама на авито, печать и раздача листовок, размещение рекламных постов в телеграм-каналах(реклама будет осуществлена за счет собственных средств).</t>
  </si>
  <si>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</si>
  <si>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</si>
  <si>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</si>
  <si>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</si>
  <si>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</si>
  <si>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</si>
  <si>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</si>
  <si>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Итого:</t>
  </si>
  <si>
    <t xml:space="preserve">4.2. Общая стоимость проекта </t>
  </si>
  <si>
    <t>Таблица 2</t>
  </si>
  <si>
    <t>Наименование затрат</t>
  </si>
  <si>
    <t>Источник финансирования</t>
  </si>
  <si>
    <t>Соц. Контракт, р.</t>
  </si>
  <si>
    <r>
      <rPr>
        <sz val="16"/>
        <rFont val="Arial"/>
        <family val="2"/>
        <charset val="204"/>
      </rPr>
      <t xml:space="preserve">Доля от выплаты гражданину по соцконтракту, % </t>
    </r>
    <r>
      <rPr>
        <b/>
        <sz val="16"/>
        <rFont val="Arial"/>
        <family val="2"/>
        <charset val="204"/>
      </rPr>
      <t>*</t>
    </r>
  </si>
  <si>
    <t>Личные средства, р.</t>
  </si>
  <si>
    <t>Аренда за 2 месяца</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</si>
  <si>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</si>
  <si>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</si>
  <si>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</si>
  <si>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</si>
  <si>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</si>
  <si>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</si>
  <si>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</si>
  <si>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r>
      <rPr>
        <i/>
        <sz val="16"/>
        <rFont val="Courier New"/>
        <family val="3"/>
        <charset val="204"/>
      </rPr>
      <t xml:space="preserve"> * -</t>
    </r>
    <r>
      <rPr>
        <b/>
        <i/>
        <sz val="16"/>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</si>
  <si>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</si>
  <si>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</si>
  <si>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</si>
  <si>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до 15%:  на  приобретение  материально-производственных запасов, необходимых для осуществления предпринимательской деятельности</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</si>
  <si>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</si>
  <si>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</si>
  <si>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</si>
  <si>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</si>
  <si>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</si>
  <si>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</si>
  <si>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</si>
  <si>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</si>
  <si>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ноутбук</t>
  </si>
  <si>
    <t>шт.</t>
  </si>
  <si>
    <t>проектор</t>
  </si>
  <si>
    <t>планшет</t>
  </si>
  <si>
    <t>стилус</t>
  </si>
  <si>
    <t>смартфон</t>
  </si>
  <si>
    <t xml:space="preserve">беспроводная микрофонная система (микрофон петличный) </t>
  </si>
  <si>
    <t>шт</t>
  </si>
  <si>
    <t xml:space="preserve">щипцы для натяжки холста </t>
  </si>
  <si>
    <t xml:space="preserve">шт </t>
  </si>
  <si>
    <t>гипсовые фигуры(в ассортименте)</t>
  </si>
  <si>
    <t>8шт</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</si>
  <si>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</si>
  <si>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</si>
  <si>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</si>
  <si>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</si>
  <si>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</si>
  <si>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Размещение  и  продвижение   на  торговых площадках  в Интернет, в сервисах объявлений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</si>
  <si>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</si>
  <si>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</si>
  <si>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</si>
  <si>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</si>
  <si>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</si>
  <si>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</si>
  <si>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</si>
  <si>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</si>
  <si>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</si>
  <si>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 xml:space="preserve">Холст в рулоне </t>
  </si>
  <si>
    <t>Подрамник (Планка боковая 55см)</t>
  </si>
  <si>
    <t>Подрамник (Планка боковая 70см)</t>
  </si>
  <si>
    <t>Подрамник (Планка боковая 45см)</t>
  </si>
  <si>
    <t>Стоимость (руб.)</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</si>
  <si>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</si>
  <si>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</si>
  <si>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</si>
  <si>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</si>
  <si>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</si>
  <si>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 xml:space="preserve">Затраты на аренду </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</si>
  <si>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</si>
  <si>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</si>
  <si>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</si>
  <si>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</si>
  <si>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</si>
  <si>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</si>
  <si>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</si>
  <si>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</si>
  <si>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</si>
  <si>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</si>
  <si>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</si>
  <si>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</si>
  <si>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</si>
  <si>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</si>
  <si>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</si>
  <si>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</si>
  <si>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</si>
  <si>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</si>
  <si>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</si>
  <si>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услуга</t>
  </si>
  <si>
    <t>количество</t>
  </si>
  <si>
    <t>Планируемая цена реализации единицы продукции, рублей</t>
  </si>
  <si>
    <t>(см. план продаж)</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</si>
  <si>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</si>
  <si>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</si>
  <si>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</si>
  <si>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</si>
  <si>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</si>
  <si>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</si>
  <si>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</si>
  <si>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</si>
  <si>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</si>
  <si>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</si>
  <si>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</si>
  <si>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</si>
  <si>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</si>
  <si>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</si>
  <si>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Намечаемые объемы реализации услуг (продукции) в месяц</t>
  </si>
  <si>
    <t>Таблица 8.1.</t>
  </si>
  <si>
    <t>№</t>
  </si>
  <si>
    <t>Наименование товара/группы товаров</t>
  </si>
  <si>
    <t>Цена</t>
  </si>
  <si>
    <t>Сумма</t>
  </si>
  <si>
    <t xml:space="preserve">Картины на заказ </t>
  </si>
  <si>
    <t>Роспись стен</t>
  </si>
  <si>
    <t xml:space="preserve">Картины </t>
  </si>
  <si>
    <t xml:space="preserve">Репетиторство </t>
  </si>
  <si>
    <t>ИТОГО:</t>
  </si>
  <si>
    <t xml:space="preserve">Фамилия, имя и отчество (последнее - при наличии) предпринимателя: Плетнева Ирина Евгеньевна </t>
  </si>
  <si>
    <t xml:space="preserve">ИНН </t>
  </si>
  <si>
    <t xml:space="preserve">Дата рождения: 
</t>
  </si>
  <si>
    <t>Номер тел.:    E-mail: @yandex.ru</t>
  </si>
  <si>
    <t xml:space="preserve">Уровень (вид) образования: Среднее профессиональное  </t>
  </si>
  <si>
    <t>Адрес регистрации:  443050,г.Самара,</t>
  </si>
  <si>
    <t>Продукция/услуги:картины на заказ, роспись стен, картины, репетиторство.</t>
  </si>
  <si>
    <t>Адрес: 443020 г.Самара</t>
  </si>
  <si>
    <t>Используемая площадь: 40 кв. м.</t>
  </si>
  <si>
    <r>
      <t>2.5. Время, необходимое для начала деятельности:</t>
    </r>
    <r>
      <rPr>
        <sz val="16"/>
        <color theme="1"/>
        <rFont val="Courier New"/>
        <family val="3"/>
        <charset val="204"/>
      </rPr>
      <t xml:space="preserve"> 2 месяца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</si>
</sst>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р.&quot;"/>
    <numFmt numFmtId="165" formatCode="\ * #,##0.00&quot;р. &quot;;\-* #,##0.00&quot;р. &quot;;\ * \-#&quot;р. &quot;;\ @\ "/>
  </numFmts>
  <fonts count="28" x14ac:knownFonts="1">
    <font>
      <sz val="10"/>
      <name val="Arial Cyr"/>
      <charset val="204"/>
    </font>
    <font>
      <sz val="16"/>
      <name val="Courier New"/>
      <family val="3"/>
      <charset val="204"/>
    </font>
    <font>
      <sz val="12"/>
      <name val="Courier New"/>
      <family val="3"/>
      <charset val="204"/>
    </font>
    <font>
      <b/>
      <sz val="24"/>
      <name val="Courier New"/>
      <family val="3"/>
      <charset val="204"/>
    </font>
    <font>
      <b/>
      <sz val="22"/>
      <name val="Courier New"/>
      <family val="3"/>
      <charset val="204"/>
    </font>
    <font>
      <b/>
      <sz val="16"/>
      <name val="Courier New"/>
      <family val="3"/>
      <charset val="204"/>
    </font>
    <font>
      <b/>
      <sz val="20"/>
      <name val="Courier New"/>
      <family val="3"/>
      <charset val="204"/>
    </font>
    <font>
      <sz val="16"/>
      <color rgb="FF0000FF"/>
      <name val="Courier New"/>
      <family val="3"/>
      <charset val="204"/>
    </font>
    <font>
      <u/>
      <sz val="16"/>
      <name val="Courier New"/>
      <family val="3"/>
      <charset val="204"/>
    </font>
    <font>
      <sz val="16"/>
      <color rgb="FF000000"/>
      <name val="Courier New"/>
      <family val="3"/>
      <charset val="204"/>
    </font>
    <font>
      <sz val="16"/>
      <name val="Arial"/>
      <family val="2"/>
      <charset val="204"/>
    </font>
    <font>
      <b/>
      <sz val="16"/>
      <name val="Arial"/>
      <family val="2"/>
      <charset val="204"/>
    </font>
    <font>
      <sz val="12"/>
      <name val="Arial"/>
      <family val="2"/>
      <charset val="204"/>
    </font>
    <font>
      <b/>
      <sz val="12"/>
      <name val="Arial"/>
      <family val="2"/>
      <charset val="204"/>
    </font>
    <font>
      <b/>
      <sz val="16"/>
      <color rgb="FF6415D9"/>
      <name val="Arial"/>
      <family val="2"/>
      <charset val="204"/>
    </font>
    <font>
      <i/>
      <sz val="16"/>
      <name val="Courier New"/>
      <family val="3"/>
      <charset val="204"/>
    </font>
    <font>
      <b/>
      <i/>
      <sz val="16"/>
      <name val="Courier New"/>
      <family val="3"/>
      <charset val="204"/>
    </font>
    <font>
      <i/>
      <sz val="12"/>
      <name val="Courier New"/>
      <family val="3"/>
      <charset val="204"/>
    </font>
    <font>
      <sz val="16"/>
      <color rgb="FF0000CC"/>
      <name val="Arial"/>
      <family val="2"/>
      <charset val="204"/>
    </font>
    <font>
      <b/>
      <sz val="16"/>
      <color rgb="FF0000CC"/>
      <name val="Arial"/>
      <family val="2"/>
      <charset val="204"/>
    </font>
    <font>
      <b/>
      <sz val="20"/>
      <name val="Arial"/>
      <family val="2"/>
      <charset val="204"/>
    </font>
    <font>
      <sz val="14"/>
      <name val="Arial"/>
      <family val="2"/>
      <charset val="204"/>
    </font>
    <font>
      <sz val="10"/>
      <name val="Arial"/>
      <family val="2"/>
      <charset val="204"/>
    </font>
    <font>
      <b/>
      <sz val="12"/>
      <color rgb="FF0000CC"/>
      <name val="Arial"/>
      <family val="2"/>
      <charset val="204"/>
    </font>
    <font>
      <sz val="10"/>
      <name val="Arial Cyr"/>
      <charset val="204"/>
    </font>
    <font>
      <b/>
      <sz val="20"/>
      <color theme="1"/>
      <name val="Courier New"/>
      <family val="3"/>
      <charset val="204"/>
    </font>
    <font>
      <b/>
      <sz val="16"/>
      <color theme="1"/>
      <name val="Courier New"/>
      <family val="3"/>
      <charset val="204"/>
    </font>
    <font>
      <sz val="16"/>
      <color theme="1"/>
      <name val="Courier New"/>
      <family val="3"/>
      <charset val="204"/>
    </font>
  </fonts>
  <fills count="5">
    <fill>
      <patternFill patternType="none"/>
    </fill>
    <fill>
      <patternFill patternType="gray125"/>
    </fill>
    <fill>
      <patternFill patternType="solid">
        <fgColor rgb="FFF2F2F2"/>
        <bgColor rgb="FFFFFFCC"/>
      </patternFill>
    </fill>
    <fill>
      <patternFill patternType="solid">
        <fgColor rgb="FFFFCC99"/>
        <bgColor rgb="FFC0C0C0"/>
      </patternFill>
    </fill>
    <fill>
      <patternFill patternType="solid">
        <fgColor rgb="FFCCFFCC"/>
        <bgColor rgb="FFCCFFFF"/>
      </patternFill>
    </fill>
  </fills>
  <borders count="24">
    <border>
      <left/>
      <right/>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165" fontId="24" fillId="0" borderId="0" applyBorder="0" applyProtection="0"/>
    <xf numFmtId="9" fontId="24" fillId="0" borderId="0" applyBorder="0" applyProtection="0"/>
  </cellStyleXfs>
  <cellXfs count="177">
    <xf numFmtId="0" fontId="0" fillId="0" borderId="0" xfId="0"/>
    <xf numFmtId="0" fontId="1" fillId="0" borderId="0" xfId="0" applyFont="1" applyProtection="1">
      <protection locked="0"/>
    </xf>
    <xf numFmtId="0" fontId="1" fillId="0" borderId="0" xfId="0" applyFont="1" applyAlignment="1" applyProtection="1">
      <alignment wrapText="1"/>
      <protection locked="0"/>
    </xf>
    <xf numFmtId="0" fontId="5" fillId="0" borderId="0" xfId="0" applyFont="1" applyAlignment="1" applyProtection="1">
      <alignment horizontal="left" vertical="center" wrapText="1"/>
      <protection locked="0"/>
    </xf>
    <xf numFmtId="0" fontId="6" fillId="2" borderId="0" xfId="0" applyFont="1" applyFill="1" applyProtection="1">
      <protection locked="0"/>
    </xf>
    <xf numFmtId="0" fontId="1" fillId="0" borderId="3" xfId="0" applyFont="1" applyBorder="1" applyAlignment="1" applyProtection="1">
      <alignment vertical="top" wrapText="1"/>
      <protection locked="0"/>
    </xf>
    <xf numFmtId="0" fontId="1" fillId="0" borderId="3"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1" fillId="0" borderId="0"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164" fontId="5" fillId="3" borderId="6" xfId="0" applyNumberFormat="1" applyFont="1" applyFill="1" applyBorder="1" applyAlignment="1" applyProtection="1">
      <alignment horizontal="center" vertical="center" shrinkToFit="1"/>
    </xf>
    <xf numFmtId="0" fontId="1" fillId="0" borderId="0" xfId="0" applyFont="1" applyBorder="1" applyAlignment="1" applyProtection="1">
      <alignment vertical="top" wrapText="1"/>
      <protection locked="0"/>
    </xf>
    <xf numFmtId="0" fontId="1" fillId="0" borderId="0" xfId="0" applyFont="1" applyAlignment="1" applyProtection="1">
      <alignment horizontal="left" vertical="top"/>
      <protection locked="0"/>
    </xf>
    <xf numFmtId="164" fontId="5" fillId="0" borderId="0" xfId="0" applyNumberFormat="1" applyFont="1" applyBorder="1" applyAlignment="1" applyProtection="1">
      <alignment horizontal="center" vertical="center" shrinkToFit="1"/>
      <protection locked="0"/>
    </xf>
    <xf numFmtId="0" fontId="5" fillId="0" borderId="0" xfId="0" applyFont="1" applyAlignment="1" applyProtection="1">
      <alignment vertical="top"/>
      <protection locked="0"/>
    </xf>
    <xf numFmtId="0" fontId="6" fillId="2" borderId="0" xfId="0" applyFont="1" applyFill="1" applyAlignment="1" applyProtection="1">
      <alignment horizontal="left" vertical="top"/>
      <protection locked="0"/>
    </xf>
    <xf numFmtId="164" fontId="5" fillId="3" borderId="3" xfId="0" applyNumberFormat="1" applyFont="1" applyFill="1" applyBorder="1" applyAlignment="1" applyProtection="1">
      <alignment vertical="top" shrinkToFit="1"/>
    </xf>
    <xf numFmtId="0" fontId="1" fillId="0" borderId="0" xfId="0" applyFont="1" applyBorder="1" applyAlignment="1" applyProtection="1">
      <alignment vertical="top"/>
      <protection locked="0"/>
    </xf>
    <xf numFmtId="0" fontId="5" fillId="0" borderId="5" xfId="0" applyFont="1" applyBorder="1" applyAlignment="1" applyProtection="1">
      <alignment vertical="top" wrapText="1"/>
      <protection locked="0"/>
    </xf>
    <xf numFmtId="0" fontId="5" fillId="0" borderId="3" xfId="0" applyFont="1" applyBorder="1" applyAlignment="1" applyProtection="1">
      <alignment vertical="top" wrapText="1"/>
      <protection locked="0"/>
    </xf>
    <xf numFmtId="0" fontId="1" fillId="0" borderId="3" xfId="0" applyFont="1" applyBorder="1" applyAlignment="1" applyProtection="1">
      <alignment horizontal="center" vertical="center" wrapText="1"/>
      <protection locked="0"/>
    </xf>
    <xf numFmtId="165" fontId="5" fillId="4" borderId="3" xfId="1" applyFont="1" applyFill="1" applyBorder="1" applyAlignment="1" applyProtection="1">
      <alignment vertical="top" wrapText="1"/>
      <protection locked="0"/>
    </xf>
    <xf numFmtId="0" fontId="5" fillId="4" borderId="3" xfId="0" applyFont="1" applyFill="1" applyBorder="1" applyAlignment="1" applyProtection="1">
      <alignment vertical="top" wrapText="1"/>
      <protection locked="0"/>
    </xf>
    <xf numFmtId="164" fontId="5" fillId="3" borderId="3" xfId="0" applyNumberFormat="1" applyFont="1" applyFill="1" applyBorder="1" applyAlignment="1" applyProtection="1">
      <alignment vertical="top" wrapText="1"/>
    </xf>
    <xf numFmtId="164" fontId="5" fillId="3" borderId="3" xfId="0" applyNumberFormat="1" applyFont="1" applyFill="1" applyBorder="1" applyAlignment="1" applyProtection="1">
      <alignment horizontal="center" vertical="top" wrapText="1"/>
    </xf>
    <xf numFmtId="0" fontId="5" fillId="0" borderId="0" xfId="0" applyFont="1" applyAlignment="1" applyProtection="1">
      <protection locked="0"/>
    </xf>
    <xf numFmtId="0" fontId="5" fillId="0" borderId="0" xfId="0" applyFont="1" applyProtection="1">
      <protection locked="0"/>
    </xf>
    <xf numFmtId="0" fontId="1" fillId="0" borderId="0" xfId="0" applyFont="1" applyBorder="1" applyAlignment="1" applyProtection="1">
      <alignment horizontal="left" vertical="top" wrapText="1"/>
      <protection locked="0"/>
    </xf>
    <xf numFmtId="0" fontId="6" fillId="2" borderId="0" xfId="0" applyFont="1" applyFill="1" applyBorder="1" applyProtection="1">
      <protection locked="0"/>
    </xf>
    <xf numFmtId="0" fontId="10" fillId="0" borderId="0" xfId="0" applyFont="1" applyAlignment="1" applyProtection="1">
      <alignment horizontal="left" wrapText="1"/>
      <protection locked="0"/>
    </xf>
    <xf numFmtId="0" fontId="11" fillId="0" borderId="0" xfId="0" applyFont="1" applyAlignment="1" applyProtection="1">
      <alignment horizontal="right" wrapText="1"/>
      <protection locked="0"/>
    </xf>
    <xf numFmtId="0" fontId="10" fillId="0" borderId="3" xfId="0" applyFont="1" applyBorder="1" applyAlignment="1" applyProtection="1">
      <alignment horizontal="center" wrapText="1"/>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11" fillId="0" borderId="3" xfId="0" applyFont="1" applyBorder="1" applyAlignment="1" applyProtection="1">
      <alignment horizontal="center" wrapText="1"/>
      <protection locked="0"/>
    </xf>
    <xf numFmtId="0" fontId="11" fillId="0" borderId="0" xfId="0" applyFont="1" applyProtection="1">
      <protection locked="0"/>
    </xf>
    <xf numFmtId="164" fontId="10" fillId="3" borderId="3" xfId="0" applyNumberFormat="1" applyFont="1" applyFill="1" applyBorder="1" applyAlignment="1" applyProtection="1">
      <alignment vertical="center" wrapText="1" shrinkToFit="1"/>
    </xf>
    <xf numFmtId="164" fontId="14" fillId="4" borderId="3" xfId="0" applyNumberFormat="1" applyFont="1" applyFill="1" applyBorder="1" applyAlignment="1" applyProtection="1">
      <alignment horizontal="center" vertical="center" shrinkToFit="1"/>
      <protection locked="0"/>
    </xf>
    <xf numFmtId="0" fontId="10" fillId="0" borderId="3" xfId="0" applyFont="1" applyBorder="1" applyAlignment="1" applyProtection="1">
      <alignment horizontal="center" vertical="top" wrapText="1"/>
      <protection locked="0"/>
    </xf>
    <xf numFmtId="0" fontId="10" fillId="0" borderId="3" xfId="0" applyFont="1" applyBorder="1" applyAlignment="1" applyProtection="1">
      <alignment horizontal="left" vertical="top" wrapText="1"/>
      <protection locked="0"/>
    </xf>
    <xf numFmtId="164" fontId="11" fillId="3" borderId="3" xfId="0" applyNumberFormat="1" applyFont="1" applyFill="1" applyBorder="1" applyAlignment="1" applyProtection="1">
      <alignment horizontal="center" vertical="top" shrinkToFit="1"/>
      <protection locked="0"/>
    </xf>
    <xf numFmtId="0" fontId="10" fillId="0" borderId="0" xfId="0" applyFont="1" applyProtection="1">
      <protection locked="0"/>
    </xf>
    <xf numFmtId="0" fontId="11" fillId="0" borderId="0" xfId="0" applyFont="1" applyAlignment="1" applyProtection="1">
      <alignment horizontal="center" wrapText="1"/>
      <protection locked="0"/>
    </xf>
    <xf numFmtId="0" fontId="2" fillId="0" borderId="0" xfId="0" applyFont="1" applyBorder="1" applyAlignment="1" applyProtection="1">
      <alignment horizontal="left" vertical="top" wrapText="1"/>
      <protection locked="0"/>
    </xf>
    <xf numFmtId="0" fontId="10" fillId="0" borderId="0" xfId="0" applyFont="1" applyBorder="1" applyAlignment="1" applyProtection="1">
      <protection locked="0"/>
    </xf>
    <xf numFmtId="0" fontId="11" fillId="0" borderId="0" xfId="0" applyFont="1" applyBorder="1" applyAlignment="1" applyProtection="1">
      <alignment horizontal="left"/>
      <protection locked="0"/>
    </xf>
    <xf numFmtId="0" fontId="11" fillId="0" borderId="3" xfId="0" applyFont="1" applyBorder="1" applyAlignment="1" applyProtection="1">
      <alignment horizontal="center" vertical="top" wrapText="1"/>
      <protection locked="0"/>
    </xf>
    <xf numFmtId="0" fontId="11" fillId="0" borderId="3" xfId="0" applyFont="1" applyBorder="1" applyAlignment="1" applyProtection="1">
      <alignment horizontal="center" vertical="center" wrapText="1"/>
      <protection locked="0"/>
    </xf>
    <xf numFmtId="0" fontId="10" fillId="4" borderId="3" xfId="0" applyFont="1" applyFill="1" applyBorder="1" applyAlignment="1" applyProtection="1">
      <alignment vertical="center" wrapText="1"/>
      <protection locked="0"/>
    </xf>
    <xf numFmtId="10" fontId="11" fillId="3" borderId="3" xfId="0" applyNumberFormat="1" applyFont="1" applyFill="1" applyBorder="1" applyAlignment="1" applyProtection="1">
      <alignment horizontal="center" vertical="center" shrinkToFit="1"/>
    </xf>
    <xf numFmtId="164" fontId="11" fillId="3" borderId="3" xfId="0" applyNumberFormat="1" applyFont="1" applyFill="1" applyBorder="1" applyAlignment="1" applyProtection="1">
      <alignment horizontal="center" vertical="center" shrinkToFit="1"/>
    </xf>
    <xf numFmtId="164" fontId="14" fillId="4" borderId="3" xfId="0" applyNumberFormat="1" applyFont="1" applyFill="1" applyBorder="1" applyAlignment="1" applyProtection="1">
      <alignment horizontal="center" vertical="top" shrinkToFit="1"/>
      <protection locked="0"/>
    </xf>
    <xf numFmtId="0" fontId="10" fillId="0" borderId="3" xfId="0" applyFont="1" applyBorder="1" applyAlignment="1" applyProtection="1">
      <alignment vertical="center"/>
      <protection locked="0"/>
    </xf>
    <xf numFmtId="0" fontId="10" fillId="0" borderId="3"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pplyProtection="1">
      <alignment vertical="center"/>
      <protection locked="0"/>
    </xf>
    <xf numFmtId="0" fontId="17" fillId="0" borderId="0" xfId="0" applyFont="1" applyBorder="1" applyAlignment="1" applyProtection="1">
      <alignment horizontal="left" vertical="top" wrapText="1"/>
      <protection locked="0"/>
    </xf>
    <xf numFmtId="0" fontId="15" fillId="0" borderId="0" xfId="0" applyFont="1" applyBorder="1" applyAlignment="1" applyProtection="1">
      <alignment horizontal="left" vertical="top"/>
      <protection locked="0"/>
    </xf>
    <xf numFmtId="0" fontId="10" fillId="0" borderId="0" xfId="0" applyFont="1" applyBorder="1" applyAlignment="1" applyProtection="1">
      <alignment horizontal="right"/>
      <protection locked="0"/>
    </xf>
    <xf numFmtId="0" fontId="10"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1" fillId="0" borderId="15" xfId="0" applyFont="1" applyBorder="1" applyAlignment="1" applyProtection="1">
      <alignment horizontal="center" wrapText="1"/>
      <protection locked="0"/>
    </xf>
    <xf numFmtId="0" fontId="11" fillId="0" borderId="4" xfId="0" applyFont="1" applyBorder="1" applyAlignment="1" applyProtection="1">
      <alignment horizontal="center" wrapText="1"/>
      <protection locked="0"/>
    </xf>
    <xf numFmtId="0" fontId="10" fillId="0" borderId="0" xfId="0" applyFont="1" applyBorder="1" applyAlignment="1" applyProtection="1">
      <alignment horizontal="left" vertical="top" wrapText="1"/>
      <protection locked="0"/>
    </xf>
    <xf numFmtId="0" fontId="10" fillId="0" borderId="15" xfId="0" applyFont="1" applyBorder="1" applyAlignment="1" applyProtection="1">
      <alignment horizontal="center" vertical="top" wrapText="1"/>
      <protection locked="0"/>
    </xf>
    <xf numFmtId="0" fontId="18" fillId="4" borderId="4" xfId="0" applyFont="1" applyFill="1" applyBorder="1" applyAlignment="1" applyProtection="1">
      <alignment horizontal="left" vertical="center" wrapText="1"/>
      <protection locked="0"/>
    </xf>
    <xf numFmtId="0" fontId="18" fillId="4" borderId="3" xfId="0" applyFont="1" applyFill="1" applyBorder="1" applyAlignment="1" applyProtection="1">
      <alignment horizontal="center" vertical="center" wrapText="1"/>
      <protection locked="0"/>
    </xf>
    <xf numFmtId="164" fontId="19" fillId="4" borderId="3" xfId="0" applyNumberFormat="1" applyFont="1" applyFill="1" applyBorder="1" applyAlignment="1" applyProtection="1">
      <alignment horizontal="center" vertical="center" shrinkToFit="1"/>
      <protection locked="0"/>
    </xf>
    <xf numFmtId="0" fontId="10" fillId="0" borderId="3" xfId="0" applyFont="1" applyBorder="1" applyAlignment="1" applyProtection="1">
      <alignment vertical="top" wrapText="1"/>
      <protection locked="0"/>
    </xf>
    <xf numFmtId="164" fontId="11" fillId="3" borderId="3" xfId="0" applyNumberFormat="1" applyFont="1" applyFill="1" applyBorder="1" applyAlignment="1" applyProtection="1">
      <alignment horizontal="center" shrinkToFit="1"/>
      <protection locked="0"/>
    </xf>
    <xf numFmtId="0" fontId="10" fillId="0" borderId="0" xfId="0" applyFont="1" applyBorder="1" applyAlignment="1" applyProtection="1">
      <alignment vertical="top" wrapText="1"/>
      <protection locked="0"/>
    </xf>
    <xf numFmtId="0" fontId="11" fillId="0" borderId="0" xfId="0" applyFont="1" applyBorder="1" applyAlignment="1" applyProtection="1">
      <alignment horizontal="left" vertical="top" wrapText="1"/>
      <protection locked="0"/>
    </xf>
    <xf numFmtId="0" fontId="10" fillId="0" borderId="0" xfId="0" applyFont="1" applyBorder="1" applyProtection="1">
      <protection locked="0"/>
    </xf>
    <xf numFmtId="0" fontId="17" fillId="0" borderId="0" xfId="0" applyFont="1" applyBorder="1" applyAlignment="1" applyProtection="1">
      <alignment horizontal="left" vertical="top"/>
      <protection locked="0"/>
    </xf>
    <xf numFmtId="0" fontId="10" fillId="0" borderId="0" xfId="0" applyFont="1" applyBorder="1" applyAlignment="1" applyProtection="1">
      <alignment horizontal="right" vertical="top" wrapText="1"/>
      <protection locked="0"/>
    </xf>
    <xf numFmtId="0" fontId="11" fillId="0" borderId="0" xfId="0" applyFont="1" applyBorder="1" applyAlignment="1" applyProtection="1">
      <alignment horizontal="right"/>
      <protection locked="0"/>
    </xf>
    <xf numFmtId="0" fontId="12" fillId="0" borderId="0" xfId="0" applyFont="1" applyBorder="1" applyAlignment="1" applyProtection="1">
      <alignment vertical="top" wrapText="1"/>
    </xf>
    <xf numFmtId="164" fontId="10" fillId="3" borderId="3" xfId="0" applyNumberFormat="1" applyFont="1" applyFill="1" applyBorder="1" applyAlignment="1" applyProtection="1">
      <alignment vertical="center" wrapText="1" shrinkToFit="1"/>
      <protection locked="0"/>
    </xf>
    <xf numFmtId="0" fontId="18" fillId="4" borderId="3" xfId="0" applyFont="1" applyFill="1" applyBorder="1" applyAlignment="1" applyProtection="1">
      <alignment horizontal="left" vertical="top" wrapText="1"/>
      <protection locked="0"/>
    </xf>
    <xf numFmtId="164" fontId="11" fillId="4" borderId="3" xfId="0" applyNumberFormat="1" applyFont="1" applyFill="1" applyBorder="1" applyAlignment="1" applyProtection="1">
      <alignment horizontal="center" vertical="center" shrinkToFit="1"/>
      <protection locked="0"/>
    </xf>
    <xf numFmtId="4" fontId="19" fillId="4" borderId="3" xfId="0" applyNumberFormat="1" applyFont="1" applyFill="1" applyBorder="1" applyAlignment="1" applyProtection="1">
      <alignment horizontal="center" vertical="center" shrinkToFit="1"/>
      <protection locked="0"/>
    </xf>
    <xf numFmtId="3" fontId="11" fillId="4" borderId="3" xfId="0" applyNumberFormat="1" applyFont="1" applyFill="1" applyBorder="1" applyAlignment="1" applyProtection="1">
      <alignment horizontal="center" vertical="top" shrinkToFit="1"/>
      <protection locked="0"/>
    </xf>
    <xf numFmtId="1" fontId="11" fillId="3" borderId="3" xfId="0" applyNumberFormat="1" applyFont="1" applyFill="1" applyBorder="1" applyAlignment="1" applyProtection="1">
      <alignment horizontal="center" vertical="top" shrinkToFit="1"/>
      <protection locked="0"/>
    </xf>
    <xf numFmtId="0" fontId="10" fillId="0" borderId="0" xfId="0" applyFont="1" applyBorder="1" applyAlignment="1" applyProtection="1">
      <alignment wrapText="1"/>
      <protection locked="0"/>
    </xf>
    <xf numFmtId="0" fontId="10" fillId="0" borderId="0" xfId="0" applyFont="1" applyBorder="1" applyAlignment="1" applyProtection="1">
      <alignment horizontal="right" wrapText="1"/>
      <protection locked="0"/>
    </xf>
    <xf numFmtId="0" fontId="10" fillId="0" borderId="0" xfId="0" applyFont="1" applyBorder="1" applyAlignment="1" applyProtection="1">
      <alignment horizontal="center" wrapText="1"/>
      <protection locked="0"/>
    </xf>
    <xf numFmtId="0" fontId="20" fillId="0" borderId="0" xfId="0" applyFont="1" applyBorder="1"/>
    <xf numFmtId="0" fontId="13" fillId="0" borderId="0" xfId="0" applyFont="1" applyBorder="1"/>
    <xf numFmtId="0" fontId="10" fillId="0" borderId="0" xfId="0" applyFont="1" applyBorder="1" applyAlignment="1" applyProtection="1">
      <alignment horizontal="left"/>
      <protection locked="0"/>
    </xf>
    <xf numFmtId="0" fontId="12" fillId="0" borderId="0" xfId="0" applyFont="1" applyAlignment="1">
      <alignment wrapText="1"/>
    </xf>
    <xf numFmtId="164" fontId="10" fillId="3" borderId="3" xfId="0" applyNumberFormat="1" applyFont="1" applyFill="1" applyBorder="1" applyAlignment="1" applyProtection="1">
      <alignment horizontal="left" vertical="center" wrapText="1" shrinkToFit="1"/>
    </xf>
    <xf numFmtId="164" fontId="11" fillId="3" borderId="3" xfId="0" applyNumberFormat="1" applyFont="1" applyFill="1" applyBorder="1" applyAlignment="1" applyProtection="1">
      <alignment horizontal="center" vertical="center" wrapText="1" shrinkToFit="1"/>
    </xf>
    <xf numFmtId="0" fontId="10" fillId="0" borderId="0" xfId="0" applyFont="1" applyAlignment="1" applyProtection="1">
      <alignment wrapText="1"/>
      <protection locked="0"/>
    </xf>
    <xf numFmtId="164" fontId="11" fillId="3" borderId="3" xfId="0" applyNumberFormat="1" applyFont="1" applyFill="1" applyBorder="1" applyAlignment="1" applyProtection="1">
      <alignment horizontal="left" vertical="center" wrapText="1" shrinkToFit="1"/>
    </xf>
    <xf numFmtId="0" fontId="11"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164" fontId="11" fillId="3" borderId="3" xfId="0" applyNumberFormat="1" applyFont="1" applyFill="1" applyBorder="1" applyAlignment="1" applyProtection="1">
      <alignment horizontal="center" vertical="center" shrinkToFit="1"/>
      <protection locked="0"/>
    </xf>
    <xf numFmtId="9" fontId="11" fillId="3" borderId="3" xfId="2" applyFont="1" applyFill="1" applyBorder="1" applyAlignment="1" applyProtection="1">
      <alignment horizontal="center" vertical="center" shrinkToFit="1"/>
      <protection locked="0"/>
    </xf>
    <xf numFmtId="0" fontId="10" fillId="4" borderId="3" xfId="0" applyFont="1" applyFill="1" applyBorder="1" applyAlignment="1" applyProtection="1">
      <alignment horizontal="left" vertical="center" wrapText="1"/>
      <protection locked="0"/>
    </xf>
    <xf numFmtId="164" fontId="14" fillId="4" borderId="3" xfId="1" applyNumberFormat="1"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2" fillId="0" borderId="0" xfId="0" applyFont="1" applyAlignment="1"/>
    <xf numFmtId="0" fontId="10" fillId="0" borderId="16"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1" fillId="3" borderId="3" xfId="0" applyFont="1" applyFill="1" applyBorder="1" applyAlignment="1" applyProtection="1">
      <alignment horizontal="left" vertical="center" wrapText="1"/>
      <protection locked="0"/>
    </xf>
    <xf numFmtId="164" fontId="19" fillId="4" borderId="3" xfId="1" applyNumberFormat="1" applyFont="1" applyFill="1" applyBorder="1" applyAlignment="1" applyProtection="1">
      <alignment horizontal="center" vertical="center" shrinkToFit="1"/>
      <protection locked="0"/>
    </xf>
    <xf numFmtId="3" fontId="19" fillId="4" borderId="17" xfId="0" applyNumberFormat="1"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right" vertical="center" wrapText="1"/>
      <protection locked="0"/>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1" fillId="0" borderId="20" xfId="0" applyFont="1" applyBorder="1" applyAlignment="1" applyProtection="1">
      <alignment horizontal="center" wrapText="1"/>
      <protection locked="0"/>
    </xf>
    <xf numFmtId="0" fontId="10" fillId="0" borderId="15" xfId="0" applyFont="1" applyBorder="1" applyAlignment="1" applyProtection="1">
      <alignment horizontal="center" wrapText="1"/>
      <protection locked="0"/>
    </xf>
    <xf numFmtId="0" fontId="10" fillId="3" borderId="3" xfId="0" applyFont="1" applyFill="1" applyBorder="1" applyAlignment="1" applyProtection="1">
      <alignment horizontal="left" vertical="top" wrapText="1"/>
      <protection locked="0"/>
    </xf>
    <xf numFmtId="164" fontId="11" fillId="3" borderId="20" xfId="0" applyNumberFormat="1" applyFont="1" applyFill="1" applyBorder="1" applyAlignment="1" applyProtection="1">
      <alignment horizontal="center" vertical="top" wrapText="1"/>
      <protection locked="0"/>
    </xf>
    <xf numFmtId="10" fontId="11" fillId="3" borderId="20" xfId="2" applyNumberFormat="1" applyFont="1" applyFill="1" applyBorder="1" applyAlignment="1" applyProtection="1">
      <alignment horizontal="center" vertical="top" wrapText="1"/>
      <protection locked="0"/>
    </xf>
    <xf numFmtId="0" fontId="10" fillId="3" borderId="21" xfId="0" applyFont="1" applyFill="1" applyBorder="1" applyAlignment="1" applyProtection="1">
      <alignment horizontal="left" vertical="top" wrapText="1"/>
      <protection locked="0"/>
    </xf>
    <xf numFmtId="3" fontId="11" fillId="3" borderId="22" xfId="0" applyNumberFormat="1" applyFont="1" applyFill="1" applyBorder="1" applyAlignment="1" applyProtection="1">
      <alignment horizontal="center" vertical="top" wrapText="1"/>
      <protection locked="0"/>
    </xf>
    <xf numFmtId="0" fontId="10" fillId="0" borderId="0" xfId="0" applyFont="1" applyAlignment="1" applyProtection="1">
      <alignment horizontal="left" vertical="center"/>
      <protection locked="0"/>
    </xf>
    <xf numFmtId="0" fontId="12" fillId="0" borderId="0" xfId="0" applyFont="1" applyAlignment="1">
      <alignment horizontal="left" vertical="center"/>
    </xf>
    <xf numFmtId="0" fontId="10" fillId="0" borderId="0" xfId="0" applyFont="1" applyAlignment="1" applyProtection="1">
      <alignment horizontal="left" vertical="center" wrapText="1"/>
      <protection locked="0"/>
    </xf>
    <xf numFmtId="0" fontId="0" fillId="0" borderId="0" xfId="0" applyProtection="1">
      <protection locked="0"/>
    </xf>
    <xf numFmtId="0" fontId="21" fillId="0" borderId="0" xfId="0" applyFont="1" applyAlignment="1" applyProtection="1">
      <alignment horizontal="center" vertical="center"/>
      <protection locked="0"/>
    </xf>
    <xf numFmtId="0" fontId="12" fillId="0" borderId="0" xfId="0" applyFont="1" applyAlignment="1" applyProtection="1">
      <alignment horizontal="right" vertical="center"/>
      <protection locked="0"/>
    </xf>
    <xf numFmtId="0" fontId="22" fillId="0" borderId="0" xfId="0" applyFont="1" applyProtection="1">
      <protection locked="0"/>
    </xf>
    <xf numFmtId="0" fontId="21" fillId="0" borderId="6"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12" fillId="4" borderId="3" xfId="0" applyFont="1" applyFill="1" applyBorder="1" applyAlignment="1" applyProtection="1">
      <alignment horizontal="left" vertical="center" wrapText="1"/>
      <protection locked="0"/>
    </xf>
    <xf numFmtId="164" fontId="23" fillId="4" borderId="3" xfId="1" applyNumberFormat="1" applyFont="1" applyFill="1" applyBorder="1" applyAlignment="1" applyProtection="1">
      <alignment horizontal="center" vertical="center" shrinkToFit="1"/>
      <protection locked="0"/>
    </xf>
    <xf numFmtId="3" fontId="23" fillId="4" borderId="3" xfId="1" applyNumberFormat="1" applyFont="1" applyFill="1" applyBorder="1" applyAlignment="1" applyProtection="1">
      <alignment horizontal="center" vertical="center" shrinkToFit="1"/>
      <protection locked="0"/>
    </xf>
    <xf numFmtId="164" fontId="13" fillId="3" borderId="3" xfId="0" applyNumberFormat="1" applyFont="1" applyFill="1" applyBorder="1" applyAlignment="1" applyProtection="1">
      <alignment horizontal="center" vertical="center" shrinkToFit="1"/>
    </xf>
    <xf numFmtId="3" fontId="13" fillId="3" borderId="3" xfId="0" applyNumberFormat="1" applyFont="1" applyFill="1" applyBorder="1" applyAlignment="1" applyProtection="1">
      <alignment horizontal="center" vertical="center" shrinkToFit="1"/>
    </xf>
    <xf numFmtId="0" fontId="25" fillId="2" borderId="0" xfId="0" applyFont="1" applyFill="1" applyAlignment="1" applyProtection="1">
      <alignment horizontal="left"/>
      <protection locked="0"/>
    </xf>
    <xf numFmtId="0" fontId="25" fillId="2" borderId="0" xfId="0" applyFont="1" applyFill="1" applyProtection="1">
      <protection locked="0"/>
    </xf>
    <xf numFmtId="0" fontId="26" fillId="0" borderId="1" xfId="0" applyFont="1" applyBorder="1" applyAlignment="1" applyProtection="1">
      <alignment vertical="top"/>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wrapText="1"/>
      <protection locked="0"/>
    </xf>
    <xf numFmtId="0" fontId="26" fillId="0" borderId="2" xfId="0" applyFont="1" applyBorder="1" applyAlignment="1" applyProtection="1">
      <alignment vertical="top" wrapText="1"/>
      <protection locked="0"/>
    </xf>
    <xf numFmtId="0" fontId="27" fillId="0" borderId="3" xfId="0" applyFont="1" applyBorder="1" applyAlignment="1" applyProtection="1">
      <alignment vertical="top" wrapText="1"/>
      <protection locked="0"/>
    </xf>
    <xf numFmtId="0" fontId="27" fillId="0" borderId="3"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1" fillId="0" borderId="3" xfId="0" applyFont="1" applyBorder="1" applyAlignment="1" applyProtection="1">
      <alignment horizontal="left" vertical="top" wrapText="1"/>
      <protection locked="0"/>
    </xf>
    <xf numFmtId="0" fontId="27" fillId="0" borderId="5" xfId="0" applyFont="1" applyBorder="1" applyAlignment="1" applyProtection="1">
      <alignment vertical="top" wrapText="1"/>
      <protection locked="0"/>
    </xf>
    <xf numFmtId="0" fontId="27" fillId="0" borderId="0" xfId="0" applyFont="1" applyBorder="1" applyAlignment="1" applyProtection="1">
      <alignment horizontal="left" vertical="top"/>
      <protection locked="0"/>
    </xf>
    <xf numFmtId="0" fontId="1" fillId="0" borderId="7" xfId="0" applyFont="1" applyBorder="1" applyAlignment="1" applyProtection="1">
      <alignment horizontal="left" vertical="top" wrapText="1" indent="15"/>
      <protection locked="0"/>
    </xf>
    <xf numFmtId="0" fontId="1" fillId="0" borderId="7" xfId="0" applyFont="1" applyBorder="1" applyAlignment="1" applyProtection="1">
      <alignment horizontal="left" vertical="top" indent="15"/>
      <protection locked="0"/>
    </xf>
    <xf numFmtId="0" fontId="5" fillId="0" borderId="0" xfId="0" applyFont="1" applyBorder="1" applyAlignment="1" applyProtection="1">
      <alignment vertical="top"/>
      <protection locked="0"/>
    </xf>
    <xf numFmtId="0" fontId="1" fillId="0" borderId="0" xfId="0" applyFont="1" applyBorder="1" applyAlignment="1" applyProtection="1">
      <alignment horizontal="left" vertical="top"/>
      <protection locked="0"/>
    </xf>
    <xf numFmtId="0" fontId="5" fillId="0" borderId="8" xfId="0" applyFont="1" applyBorder="1" applyAlignment="1" applyProtection="1">
      <alignment vertical="top" wrapText="1"/>
      <protection locked="0"/>
    </xf>
    <xf numFmtId="0" fontId="27" fillId="0" borderId="9" xfId="0" applyFont="1" applyBorder="1" applyAlignment="1" applyProtection="1">
      <alignment horizontal="left" vertical="top" wrapText="1"/>
      <protection locked="0"/>
    </xf>
    <xf numFmtId="0" fontId="27"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26" fillId="0" borderId="0" xfId="0" applyFont="1" applyBorder="1" applyAlignment="1" applyProtection="1">
      <alignment horizontal="left" vertical="top"/>
      <protection locked="0"/>
    </xf>
    <xf numFmtId="0" fontId="5" fillId="0" borderId="0"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6" fillId="2" borderId="0" xfId="0" applyFont="1" applyFill="1" applyBorder="1" applyAlignment="1" applyProtection="1">
      <alignment horizontal="left"/>
      <protection locked="0"/>
    </xf>
    <xf numFmtId="0" fontId="5" fillId="0" borderId="3" xfId="0" applyFont="1" applyBorder="1" applyAlignment="1" applyProtection="1">
      <alignment vertical="top" wrapText="1"/>
      <protection locked="0"/>
    </xf>
    <xf numFmtId="0" fontId="5" fillId="0" borderId="3" xfId="0" applyFont="1" applyBorder="1" applyAlignment="1" applyProtection="1">
      <protection locked="0"/>
    </xf>
    <xf numFmtId="0" fontId="8" fillId="0" borderId="3" xfId="0" applyFont="1" applyBorder="1" applyAlignment="1" applyProtection="1">
      <alignment vertical="top" wrapText="1"/>
      <protection locked="0"/>
    </xf>
    <xf numFmtId="0" fontId="8" fillId="0" borderId="8" xfId="0" applyFont="1" applyBorder="1" applyAlignment="1" applyProtection="1">
      <alignment vertical="top" wrapText="1"/>
      <protection locked="0"/>
    </xf>
    <xf numFmtId="0" fontId="8" fillId="0" borderId="11" xfId="0" applyFont="1" applyBorder="1" applyAlignment="1" applyProtection="1">
      <alignment vertical="top" wrapText="1"/>
      <protection locked="0"/>
    </xf>
    <xf numFmtId="0" fontId="5" fillId="0" borderId="3" xfId="0" applyFont="1" applyBorder="1" applyAlignment="1" applyProtection="1">
      <alignment horizontal="left" vertical="top" wrapText="1"/>
      <protection locked="0"/>
    </xf>
    <xf numFmtId="0" fontId="1" fillId="0" borderId="3" xfId="0" applyFont="1" applyBorder="1" applyAlignment="1" applyProtection="1">
      <alignment vertical="top" wrapText="1"/>
      <protection locked="0"/>
    </xf>
    <xf numFmtId="0" fontId="6" fillId="2" borderId="0" xfId="0" applyFont="1" applyFill="1" applyBorder="1" applyAlignment="1" applyProtection="1">
      <alignment horizontal="left" wrapText="1"/>
      <protection locked="0"/>
    </xf>
    <xf numFmtId="0" fontId="5" fillId="0" borderId="0" xfId="0" applyFont="1" applyBorder="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5" fillId="0" borderId="0"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6" fillId="2" borderId="0" xfId="0" applyFont="1" applyFill="1" applyBorder="1" applyAlignment="1" applyProtection="1">
      <alignment vertical="center" wrapText="1"/>
      <protection locked="0"/>
    </xf>
    <xf numFmtId="0" fontId="1" fillId="0" borderId="0" xfId="0" applyFont="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10" fillId="0" borderId="15" xfId="0" applyFont="1" applyBorder="1" applyAlignment="1" applyProtection="1">
      <alignment horizontal="center" vertical="center" wrapText="1"/>
      <protection locked="0"/>
    </xf>
    <xf numFmtId="0" fontId="10" fillId="3" borderId="3" xfId="0" applyFont="1" applyFill="1" applyBorder="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12" fillId="3" borderId="3" xfId="0" applyFont="1" applyFill="1" applyBorder="1" applyAlignment="1" applyProtection="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6415D9"/>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CC"/>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howbelll@yande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G185"/>
  <sheetViews>
    <sheetView tabSelected="1" zoomScale="80" zoomScaleNormal="80" workbookViewId="0">
      <selection sqref="A1:G1"/>
    </sheetView>
  </sheetViews>
  <sheetFormatPr defaultColWidth="9.109375" defaultRowHeight="21" x14ac:dyDescent="0.4"/>
  <cols>
    <col min="1" max="1" width="9.5546875" style="1" customWidth="1"/>
    <col min="2" max="2" width="71" style="2" customWidth="1"/>
    <col min="3" max="3" width="25" style="1" customWidth="1"/>
    <col min="4" max="4" width="19.88671875" style="1" customWidth="1"/>
    <col min="5" max="5" width="18.6640625" style="1" customWidth="1"/>
    <col min="6" max="7" width="16.6640625" style="1" customWidth="1"/>
  </cols>
  <sheetData>
    <row r="1" spans="1:7" ht="31.8" x14ac:dyDescent="0.25">
      <c r="A1" s="137" t="s">
        <v>0</v>
      </c>
      <c r="B1" s="137"/>
      <c r="C1" s="137"/>
      <c r="D1" s="137"/>
      <c r="E1" s="137"/>
      <c r="F1" s="137"/>
      <c r="G1" s="137"/>
    </row>
    <row r="2" spans="1:7" ht="22.5" customHeight="1" x14ac:dyDescent="0.25">
      <c r="A2" s="138" t="s">
        <v>1</v>
      </c>
      <c r="B2" s="138"/>
      <c r="C2" s="138"/>
      <c r="D2" s="138"/>
      <c r="E2" s="138"/>
      <c r="F2" s="138"/>
      <c r="G2" s="138"/>
    </row>
    <row r="3" spans="1:7" ht="22.5" customHeight="1" x14ac:dyDescent="0.25">
      <c r="A3" s="3"/>
      <c r="B3" s="3"/>
      <c r="C3" s="3"/>
      <c r="D3" s="3"/>
      <c r="E3" s="3"/>
      <c r="F3" s="3"/>
      <c r="G3" s="3"/>
    </row>
    <row r="4" spans="1:7" ht="26.4" x14ac:dyDescent="0.55000000000000004">
      <c r="A4" s="134" t="s">
        <v>2</v>
      </c>
      <c r="B4" s="134" t="s">
        <v>3</v>
      </c>
      <c r="C4" s="135"/>
      <c r="D4" s="135"/>
      <c r="E4" s="135"/>
      <c r="F4" s="135"/>
      <c r="G4" s="135"/>
    </row>
    <row r="5" spans="1:7" ht="19.649999999999999" customHeight="1" x14ac:dyDescent="0.25">
      <c r="A5" s="136" t="s">
        <v>4</v>
      </c>
      <c r="B5" s="139" t="s">
        <v>5</v>
      </c>
      <c r="C5" s="139"/>
      <c r="D5" s="139"/>
      <c r="E5" s="139"/>
      <c r="F5" s="139"/>
      <c r="G5" s="139"/>
    </row>
    <row r="6" spans="1:7" ht="19.649999999999999" customHeight="1" x14ac:dyDescent="0.25">
      <c r="A6" s="140" t="s">
        <v>186</v>
      </c>
      <c r="B6" s="140"/>
      <c r="C6" s="140"/>
      <c r="D6" s="140"/>
      <c r="E6" s="140"/>
      <c r="F6" s="140"/>
      <c r="G6" s="140"/>
    </row>
    <row r="7" spans="1:7" ht="19.649999999999999" customHeight="1" x14ac:dyDescent="0.25">
      <c r="A7" s="140" t="s">
        <v>187</v>
      </c>
      <c r="B7" s="140"/>
      <c r="C7" s="140"/>
      <c r="D7" s="140"/>
      <c r="E7" s="140"/>
      <c r="F7" s="140"/>
      <c r="G7" s="140"/>
    </row>
    <row r="8" spans="1:7" ht="19.649999999999999" customHeight="1" x14ac:dyDescent="0.25">
      <c r="A8" s="140" t="s">
        <v>191</v>
      </c>
      <c r="B8" s="140"/>
      <c r="C8" s="140"/>
      <c r="D8" s="140"/>
      <c r="E8" s="140"/>
      <c r="F8" s="140"/>
      <c r="G8" s="140"/>
    </row>
    <row r="9" spans="1:7" ht="19.649999999999999" customHeight="1" x14ac:dyDescent="0.25">
      <c r="A9" s="140" t="s">
        <v>189</v>
      </c>
      <c r="B9" s="140"/>
      <c r="C9" s="140"/>
      <c r="D9" s="140"/>
      <c r="E9" s="140"/>
      <c r="F9" s="140"/>
      <c r="G9" s="140"/>
    </row>
    <row r="10" spans="1:7" ht="35.85" customHeight="1" x14ac:dyDescent="0.25">
      <c r="A10" s="141" t="s">
        <v>188</v>
      </c>
      <c r="B10" s="141"/>
      <c r="C10" s="141"/>
      <c r="D10" s="141"/>
      <c r="E10" s="141"/>
      <c r="F10" s="141"/>
      <c r="G10" s="141"/>
    </row>
    <row r="11" spans="1:7" ht="26.25" customHeight="1" x14ac:dyDescent="0.25">
      <c r="A11" s="7" t="s">
        <v>6</v>
      </c>
      <c r="B11" s="142" t="s">
        <v>7</v>
      </c>
      <c r="C11" s="142"/>
      <c r="D11" s="142"/>
      <c r="E11" s="142"/>
      <c r="F11" s="142"/>
      <c r="G11" s="142"/>
    </row>
    <row r="12" spans="1:7" ht="19.649999999999999" customHeight="1" x14ac:dyDescent="0.25">
      <c r="A12" s="143" t="s">
        <v>190</v>
      </c>
      <c r="B12" s="143"/>
      <c r="C12" s="143"/>
      <c r="D12" s="143"/>
      <c r="E12" s="143"/>
      <c r="F12" s="143"/>
      <c r="G12" s="143"/>
    </row>
    <row r="13" spans="1:7" ht="19.649999999999999" customHeight="1" x14ac:dyDescent="0.25">
      <c r="A13" s="143" t="s">
        <v>8</v>
      </c>
      <c r="B13" s="143"/>
      <c r="C13" s="143"/>
      <c r="D13" s="143"/>
      <c r="E13" s="143"/>
      <c r="F13" s="143"/>
      <c r="G13" s="143"/>
    </row>
    <row r="14" spans="1:7" ht="19.649999999999999" customHeight="1" x14ac:dyDescent="0.25">
      <c r="A14" s="143" t="s">
        <v>9</v>
      </c>
      <c r="B14" s="143"/>
      <c r="C14" s="143"/>
      <c r="D14" s="143"/>
      <c r="E14" s="143"/>
      <c r="F14" s="143"/>
      <c r="G14" s="143"/>
    </row>
    <row r="15" spans="1:7" ht="52.5" customHeight="1" x14ac:dyDescent="0.25">
      <c r="A15" s="143" t="s">
        <v>10</v>
      </c>
      <c r="B15" s="143"/>
      <c r="C15" s="143"/>
      <c r="D15" s="143"/>
      <c r="E15" s="143"/>
      <c r="F15" s="143"/>
      <c r="G15" s="143"/>
    </row>
    <row r="16" spans="1:7" ht="19.5" customHeight="1" x14ac:dyDescent="0.25">
      <c r="A16" s="7" t="s">
        <v>11</v>
      </c>
      <c r="B16" s="142" t="s">
        <v>12</v>
      </c>
      <c r="C16" s="142"/>
      <c r="D16" s="142"/>
      <c r="E16" s="142"/>
      <c r="F16" s="142"/>
      <c r="G16" s="142"/>
    </row>
    <row r="17" spans="1:7" ht="24.75" customHeight="1" x14ac:dyDescent="0.25">
      <c r="A17" s="144" t="s">
        <v>192</v>
      </c>
      <c r="B17" s="144"/>
      <c r="C17" s="144"/>
      <c r="D17" s="144"/>
      <c r="E17" s="144"/>
      <c r="F17" s="144"/>
      <c r="G17" s="144"/>
    </row>
    <row r="18" spans="1:7" ht="22.5" customHeight="1" x14ac:dyDescent="0.25">
      <c r="A18" s="7" t="s">
        <v>13</v>
      </c>
      <c r="B18" s="142" t="s">
        <v>14</v>
      </c>
      <c r="C18" s="142"/>
      <c r="D18" s="142"/>
      <c r="E18" s="142"/>
      <c r="F18" s="142"/>
      <c r="G18" s="142"/>
    </row>
    <row r="19" spans="1:7" ht="22.5" customHeight="1" x14ac:dyDescent="0.25">
      <c r="A19" s="145" t="s">
        <v>15</v>
      </c>
      <c r="B19" s="145"/>
      <c r="C19" s="145"/>
      <c r="D19" s="145"/>
      <c r="E19" s="145"/>
      <c r="F19" s="145"/>
      <c r="G19" s="145"/>
    </row>
    <row r="20" spans="1:7" ht="12" customHeight="1" x14ac:dyDescent="0.25">
      <c r="A20" s="8"/>
      <c r="B20" s="8"/>
      <c r="C20" s="8"/>
      <c r="D20" s="8"/>
      <c r="E20" s="8"/>
      <c r="F20" s="8"/>
      <c r="G20" s="8"/>
    </row>
    <row r="21" spans="1:7" ht="21.6" x14ac:dyDescent="0.4">
      <c r="A21" s="9" t="s">
        <v>16</v>
      </c>
      <c r="B21" s="9" t="s">
        <v>17</v>
      </c>
      <c r="D21" s="10">
        <f>C87</f>
        <v>349085</v>
      </c>
      <c r="E21" s="11"/>
      <c r="F21" s="12"/>
    </row>
    <row r="22" spans="1:7" ht="21.6" x14ac:dyDescent="0.4">
      <c r="A22" s="12" t="s">
        <v>18</v>
      </c>
      <c r="B22" s="12"/>
      <c r="D22" s="13"/>
      <c r="E22" s="11"/>
      <c r="F22" s="12"/>
    </row>
    <row r="23" spans="1:7" ht="78" customHeight="1" x14ac:dyDescent="0.4">
      <c r="A23" s="146" t="s">
        <v>19</v>
      </c>
      <c r="B23" s="146"/>
      <c r="C23" s="146"/>
      <c r="D23" s="10">
        <f>D87</f>
        <v>349085</v>
      </c>
      <c r="E23" s="11"/>
      <c r="F23" s="12"/>
    </row>
    <row r="24" spans="1:7" ht="24.75" customHeight="1" x14ac:dyDescent="0.4">
      <c r="A24" s="147" t="s">
        <v>20</v>
      </c>
      <c r="B24" s="147"/>
      <c r="C24" s="147"/>
      <c r="D24" s="10">
        <f>F87</f>
        <v>0</v>
      </c>
      <c r="E24" s="11"/>
      <c r="F24" s="12"/>
    </row>
    <row r="25" spans="1:7" ht="27.75" customHeight="1" x14ac:dyDescent="0.4">
      <c r="A25" s="146" t="s">
        <v>21</v>
      </c>
      <c r="B25" s="146"/>
      <c r="C25" s="146"/>
      <c r="D25" s="10"/>
      <c r="E25" s="11"/>
      <c r="F25" s="12"/>
    </row>
    <row r="26" spans="1:7" ht="15.75" hidden="1" customHeight="1" x14ac:dyDescent="0.4">
      <c r="A26" s="12"/>
      <c r="B26" s="12"/>
      <c r="C26" s="12"/>
      <c r="D26" s="12"/>
      <c r="E26" s="12"/>
      <c r="F26" s="12"/>
    </row>
    <row r="27" spans="1:7" ht="25.5" customHeight="1" x14ac:dyDescent="0.4">
      <c r="A27" s="12"/>
      <c r="B27" s="12" t="s">
        <v>22</v>
      </c>
      <c r="C27" s="12"/>
      <c r="D27" s="12"/>
      <c r="E27" s="12"/>
      <c r="F27" s="12"/>
    </row>
    <row r="28" spans="1:7" ht="25.5" customHeight="1" x14ac:dyDescent="0.25">
      <c r="A28" s="14" t="s">
        <v>23</v>
      </c>
      <c r="B28" s="148" t="s">
        <v>24</v>
      </c>
      <c r="C28" s="148"/>
      <c r="D28" s="148"/>
      <c r="E28" s="148"/>
      <c r="F28" s="148"/>
      <c r="G28" s="148"/>
    </row>
    <row r="29" spans="1:7" ht="25.5" customHeight="1" x14ac:dyDescent="0.25">
      <c r="A29" s="149" t="s">
        <v>193</v>
      </c>
      <c r="B29" s="149"/>
      <c r="C29" s="149"/>
      <c r="D29" s="149"/>
      <c r="E29" s="149"/>
      <c r="F29" s="149"/>
      <c r="G29" s="149"/>
    </row>
    <row r="30" spans="1:7" ht="25.5" customHeight="1" x14ac:dyDescent="0.25">
      <c r="A30" s="149" t="s">
        <v>25</v>
      </c>
      <c r="B30" s="149"/>
      <c r="C30" s="149"/>
      <c r="D30" s="149"/>
      <c r="E30" s="149"/>
      <c r="F30" s="149"/>
      <c r="G30" s="149"/>
    </row>
    <row r="31" spans="1:7" ht="25.5" customHeight="1" x14ac:dyDescent="0.25">
      <c r="A31" s="149" t="s">
        <v>26</v>
      </c>
      <c r="B31" s="149"/>
      <c r="C31" s="149"/>
      <c r="D31" s="149"/>
      <c r="E31" s="149"/>
      <c r="F31" s="149"/>
      <c r="G31" s="149"/>
    </row>
    <row r="32" spans="1:7" ht="25.5" customHeight="1" x14ac:dyDescent="0.25">
      <c r="A32" s="149" t="s">
        <v>194</v>
      </c>
      <c r="B32" s="149"/>
      <c r="C32" s="149"/>
      <c r="D32" s="149"/>
      <c r="E32" s="149"/>
      <c r="F32" s="149"/>
      <c r="G32" s="149"/>
    </row>
    <row r="33" spans="1:7" ht="26.4" x14ac:dyDescent="0.55000000000000004">
      <c r="A33" s="15" t="s">
        <v>27</v>
      </c>
      <c r="B33" s="15" t="s">
        <v>28</v>
      </c>
      <c r="C33" s="15"/>
      <c r="D33" s="15"/>
      <c r="E33" s="15"/>
      <c r="F33" s="15"/>
      <c r="G33" s="4"/>
    </row>
    <row r="34" spans="1:7" ht="50.25" customHeight="1" x14ac:dyDescent="0.25">
      <c r="A34" s="150" t="s">
        <v>29</v>
      </c>
      <c r="B34" s="150"/>
      <c r="C34" s="150"/>
      <c r="D34" s="150"/>
      <c r="E34" s="150"/>
      <c r="F34" s="150"/>
      <c r="G34" s="150"/>
    </row>
    <row r="35" spans="1:7" ht="66" customHeight="1" x14ac:dyDescent="0.25">
      <c r="A35" s="150" t="s">
        <v>30</v>
      </c>
      <c r="B35" s="150"/>
      <c r="C35" s="150"/>
      <c r="D35" s="150"/>
      <c r="E35" s="150"/>
      <c r="F35" s="150"/>
      <c r="G35" s="150"/>
    </row>
    <row r="36" spans="1:7" ht="21.75" customHeight="1" x14ac:dyDescent="0.25">
      <c r="A36" s="7" t="s">
        <v>31</v>
      </c>
      <c r="B36" s="142" t="s">
        <v>32</v>
      </c>
      <c r="C36" s="142"/>
      <c r="D36" s="142"/>
      <c r="E36" s="142"/>
      <c r="F36" s="142"/>
      <c r="G36" s="142"/>
    </row>
    <row r="37" spans="1:7" ht="41.4" customHeight="1" x14ac:dyDescent="0.25">
      <c r="A37" s="151" t="s">
        <v>33</v>
      </c>
      <c r="B37" s="151"/>
      <c r="C37" s="151"/>
      <c r="D37" s="151"/>
      <c r="E37" s="151"/>
      <c r="F37" s="151"/>
      <c r="G37" s="151"/>
    </row>
    <row r="38" spans="1:7" ht="36.75" customHeight="1" x14ac:dyDescent="0.25">
      <c r="A38" s="152" t="s">
        <v>34</v>
      </c>
      <c r="B38" s="152"/>
      <c r="C38" s="152"/>
      <c r="D38" s="152"/>
      <c r="E38" s="152"/>
      <c r="F38" s="152"/>
      <c r="G38" s="152"/>
    </row>
    <row r="39" spans="1:7" ht="36.75" customHeight="1" x14ac:dyDescent="0.25">
      <c r="A39" s="152" t="s">
        <v>35</v>
      </c>
      <c r="B39" s="152"/>
      <c r="C39" s="152"/>
      <c r="D39" s="152"/>
      <c r="E39" s="152"/>
      <c r="F39" s="152"/>
      <c r="G39" s="152"/>
    </row>
    <row r="40" spans="1:7" ht="51.75" customHeight="1" x14ac:dyDescent="0.25">
      <c r="A40" s="152" t="s">
        <v>36</v>
      </c>
      <c r="B40" s="152"/>
      <c r="C40" s="152"/>
      <c r="D40" s="152"/>
      <c r="E40" s="152"/>
      <c r="F40" s="152"/>
      <c r="G40" s="152"/>
    </row>
    <row r="41" spans="1:7" ht="30" customHeight="1" x14ac:dyDescent="0.25">
      <c r="A41" s="153" t="s">
        <v>37</v>
      </c>
      <c r="B41" s="153"/>
      <c r="C41" s="153"/>
      <c r="D41" s="16">
        <f>D165</f>
        <v>50000</v>
      </c>
      <c r="E41" s="17"/>
      <c r="F41" s="17"/>
      <c r="G41" s="17"/>
    </row>
    <row r="42" spans="1:7" ht="34.5" customHeight="1" x14ac:dyDescent="0.25">
      <c r="A42" s="154" t="s">
        <v>195</v>
      </c>
      <c r="B42" s="154"/>
      <c r="C42" s="154"/>
      <c r="D42" s="154"/>
      <c r="E42" s="154"/>
      <c r="F42" s="154"/>
      <c r="G42" s="154"/>
    </row>
    <row r="43" spans="1:7" ht="49.5" customHeight="1" x14ac:dyDescent="0.25">
      <c r="A43" s="155" t="s">
        <v>38</v>
      </c>
      <c r="B43" s="155"/>
      <c r="C43" s="155"/>
      <c r="D43" s="155"/>
      <c r="E43" s="155"/>
      <c r="F43" s="155"/>
      <c r="G43" s="155"/>
    </row>
    <row r="44" spans="1:7" ht="22.5" customHeight="1" x14ac:dyDescent="0.25">
      <c r="A44" s="142" t="s">
        <v>39</v>
      </c>
      <c r="B44" s="142"/>
      <c r="C44" s="142"/>
      <c r="D44" s="142"/>
      <c r="E44" s="142"/>
      <c r="F44" s="142"/>
      <c r="G44" s="18"/>
    </row>
    <row r="45" spans="1:7" x14ac:dyDescent="0.25">
      <c r="A45" s="156"/>
      <c r="B45" s="156"/>
      <c r="C45" s="156"/>
      <c r="D45" s="156"/>
      <c r="E45" s="156"/>
      <c r="F45" s="156"/>
      <c r="G45" s="156"/>
    </row>
    <row r="46" spans="1:7" x14ac:dyDescent="0.25">
      <c r="A46" s="156"/>
      <c r="B46" s="156"/>
      <c r="C46" s="156"/>
      <c r="D46" s="156"/>
      <c r="E46" s="156"/>
      <c r="F46" s="156"/>
      <c r="G46" s="156"/>
    </row>
    <row r="47" spans="1:7" ht="21" customHeight="1" x14ac:dyDescent="0.55000000000000004">
      <c r="A47" s="157" t="s">
        <v>40</v>
      </c>
      <c r="B47" s="157"/>
      <c r="C47" s="157"/>
      <c r="D47" s="157"/>
      <c r="E47" s="157"/>
      <c r="F47" s="157"/>
      <c r="G47" s="4"/>
    </row>
    <row r="48" spans="1:7" ht="18.75" customHeight="1" x14ac:dyDescent="0.25">
      <c r="A48" s="19" t="s">
        <v>41</v>
      </c>
      <c r="B48" s="158" t="s">
        <v>42</v>
      </c>
      <c r="C48" s="158"/>
      <c r="D48" s="158"/>
      <c r="E48" s="158"/>
      <c r="F48" s="158"/>
      <c r="G48" s="158"/>
    </row>
    <row r="49" spans="1:7" ht="90" customHeight="1" x14ac:dyDescent="0.25">
      <c r="A49" s="141" t="s">
        <v>43</v>
      </c>
      <c r="B49" s="141"/>
      <c r="C49" s="141"/>
      <c r="D49" s="141"/>
      <c r="E49" s="141"/>
      <c r="F49" s="141"/>
      <c r="G49" s="141"/>
    </row>
    <row r="50" spans="1:7" ht="24.75" customHeight="1" x14ac:dyDescent="0.45">
      <c r="A50" s="19" t="s">
        <v>44</v>
      </c>
      <c r="B50" s="159" t="s">
        <v>45</v>
      </c>
      <c r="C50" s="159"/>
      <c r="D50" s="159"/>
      <c r="E50" s="159"/>
      <c r="F50" s="159"/>
      <c r="G50" s="159"/>
    </row>
    <row r="51" spans="1:7" ht="76.2" customHeight="1" x14ac:dyDescent="0.25">
      <c r="A51" s="160" t="s">
        <v>46</v>
      </c>
      <c r="B51" s="160"/>
      <c r="C51" s="160"/>
      <c r="D51" s="160"/>
      <c r="E51" s="160"/>
      <c r="F51" s="160"/>
      <c r="G51" s="160"/>
    </row>
    <row r="52" spans="1:7" ht="53.25" customHeight="1" x14ac:dyDescent="0.25">
      <c r="A52" s="160" t="s">
        <v>47</v>
      </c>
      <c r="B52" s="160"/>
      <c r="C52" s="160"/>
      <c r="D52" s="160"/>
      <c r="E52" s="160"/>
      <c r="F52" s="160"/>
      <c r="G52" s="160"/>
    </row>
    <row r="53" spans="1:7" ht="54" customHeight="1" x14ac:dyDescent="0.25">
      <c r="A53" s="161" t="s">
        <v>48</v>
      </c>
      <c r="B53" s="161"/>
      <c r="C53" s="161"/>
      <c r="D53" s="161"/>
      <c r="E53" s="161"/>
      <c r="F53" s="161"/>
      <c r="G53" s="161"/>
    </row>
    <row r="54" spans="1:7" ht="69" customHeight="1" x14ac:dyDescent="0.25">
      <c r="A54" s="162" t="s">
        <v>49</v>
      </c>
      <c r="B54" s="162"/>
      <c r="C54" s="162"/>
      <c r="D54" s="162"/>
      <c r="E54" s="162"/>
      <c r="F54" s="162"/>
      <c r="G54" s="162"/>
    </row>
    <row r="55" spans="1:7" ht="35.85" customHeight="1" x14ac:dyDescent="0.25">
      <c r="A55" s="163" t="s">
        <v>50</v>
      </c>
      <c r="B55" s="163"/>
      <c r="C55" s="20" t="s">
        <v>51</v>
      </c>
      <c r="D55" s="20" t="s">
        <v>52</v>
      </c>
      <c r="E55" s="20" t="s">
        <v>53</v>
      </c>
      <c r="F55" s="20" t="s">
        <v>54</v>
      </c>
      <c r="G55" s="20" t="s">
        <v>53</v>
      </c>
    </row>
    <row r="56" spans="1:7" ht="50.25" customHeight="1" x14ac:dyDescent="0.25">
      <c r="A56" s="6">
        <v>1</v>
      </c>
      <c r="B56" s="5" t="s">
        <v>55</v>
      </c>
      <c r="C56" s="21"/>
      <c r="D56" s="22"/>
      <c r="E56" s="23">
        <f>C56*D56</f>
        <v>0</v>
      </c>
      <c r="F56" s="23">
        <f>E56*0.34</f>
        <v>0</v>
      </c>
      <c r="G56" s="24">
        <f>E56+F56</f>
        <v>0</v>
      </c>
    </row>
    <row r="57" spans="1:7" ht="21.75" customHeight="1" x14ac:dyDescent="0.25">
      <c r="A57" s="5"/>
      <c r="B57" s="5" t="s">
        <v>56</v>
      </c>
      <c r="C57" s="5"/>
      <c r="D57" s="5"/>
      <c r="E57" s="5"/>
      <c r="F57" s="5"/>
      <c r="G57" s="24">
        <f>G56</f>
        <v>0</v>
      </c>
    </row>
    <row r="58" spans="1:7" ht="21.75" customHeight="1" x14ac:dyDescent="0.25">
      <c r="A58" s="11"/>
      <c r="B58" s="11"/>
      <c r="C58" s="11"/>
      <c r="D58" s="11"/>
      <c r="E58" s="11"/>
      <c r="F58" s="11"/>
      <c r="G58" s="11"/>
    </row>
    <row r="59" spans="1:7" ht="21.6" x14ac:dyDescent="0.45">
      <c r="A59" s="25" t="s">
        <v>57</v>
      </c>
      <c r="B59" s="26" t="s">
        <v>58</v>
      </c>
    </row>
    <row r="60" spans="1:7" ht="201" customHeight="1" x14ac:dyDescent="0.25">
      <c r="A60" s="164" t="s">
        <v>59</v>
      </c>
      <c r="B60" s="164"/>
      <c r="C60" s="164"/>
      <c r="D60" s="164"/>
      <c r="E60" s="164"/>
      <c r="F60" s="164"/>
      <c r="G60" s="164"/>
    </row>
    <row r="61" spans="1:7" ht="129" customHeight="1" x14ac:dyDescent="0.25">
      <c r="A61" s="164" t="s">
        <v>60</v>
      </c>
      <c r="B61" s="164"/>
      <c r="C61" s="164"/>
      <c r="D61" s="164"/>
      <c r="E61" s="164"/>
      <c r="F61" s="164"/>
      <c r="G61" s="164"/>
    </row>
    <row r="62" spans="1:7" ht="41.4" customHeight="1" x14ac:dyDescent="0.25">
      <c r="A62" s="164" t="s">
        <v>61</v>
      </c>
      <c r="B62" s="164"/>
      <c r="C62" s="164"/>
      <c r="D62" s="164"/>
      <c r="E62" s="164"/>
      <c r="F62" s="164"/>
      <c r="G62" s="164"/>
    </row>
    <row r="63" spans="1:7" ht="65.25" customHeight="1" x14ac:dyDescent="0.25">
      <c r="A63" s="164" t="s">
        <v>62</v>
      </c>
      <c r="B63" s="164"/>
      <c r="C63" s="164"/>
      <c r="D63" s="164"/>
      <c r="E63" s="164"/>
      <c r="F63" s="164"/>
      <c r="G63" s="164"/>
    </row>
    <row r="64" spans="1:7" ht="62.25" customHeight="1" x14ac:dyDescent="0.25">
      <c r="A64" s="164" t="s">
        <v>63</v>
      </c>
      <c r="B64" s="164"/>
      <c r="C64" s="164"/>
      <c r="D64" s="164"/>
      <c r="E64" s="164"/>
      <c r="F64" s="164"/>
      <c r="G64" s="164"/>
    </row>
    <row r="65" spans="1:7" ht="18.75" customHeight="1" x14ac:dyDescent="0.25">
      <c r="A65" s="27"/>
      <c r="B65" s="27"/>
      <c r="C65" s="27"/>
      <c r="D65" s="27"/>
      <c r="E65" s="27"/>
      <c r="F65" s="27"/>
      <c r="G65" s="27"/>
    </row>
    <row r="66" spans="1:7" ht="24.45" customHeight="1" x14ac:dyDescent="0.55000000000000004">
      <c r="A66" s="4">
        <v>4</v>
      </c>
      <c r="B66" s="165" t="s">
        <v>64</v>
      </c>
      <c r="C66" s="165"/>
      <c r="D66" s="28"/>
      <c r="E66" s="28"/>
      <c r="F66" s="28"/>
      <c r="G66" s="28"/>
    </row>
    <row r="67" spans="1:7" ht="19.649999999999999" customHeight="1" x14ac:dyDescent="0.45">
      <c r="A67" s="166" t="s">
        <v>65</v>
      </c>
      <c r="B67" s="166"/>
      <c r="C67" s="166"/>
      <c r="D67" s="166"/>
      <c r="E67" s="166"/>
      <c r="F67" s="166"/>
      <c r="G67" s="166"/>
    </row>
    <row r="68" spans="1:7" x14ac:dyDescent="0.4">
      <c r="A68" s="29"/>
      <c r="B68" s="29"/>
      <c r="C68" s="30" t="s">
        <v>66</v>
      </c>
      <c r="D68" s="29"/>
      <c r="E68" s="29"/>
      <c r="F68" s="29"/>
      <c r="G68" s="29"/>
    </row>
    <row r="69" spans="1:7" ht="40.799999999999997" x14ac:dyDescent="0.35">
      <c r="A69" s="31" t="s">
        <v>67</v>
      </c>
      <c r="B69" s="32" t="s">
        <v>68</v>
      </c>
      <c r="C69" s="32" t="s">
        <v>69</v>
      </c>
      <c r="D69" s="33"/>
      <c r="E69" s="33"/>
      <c r="F69" s="33"/>
      <c r="G69" s="33"/>
    </row>
    <row r="70" spans="1:7" x14ac:dyDescent="0.4">
      <c r="A70" s="34">
        <v>1</v>
      </c>
      <c r="B70" s="34">
        <v>2</v>
      </c>
      <c r="C70" s="34">
        <v>3</v>
      </c>
      <c r="D70" s="35"/>
      <c r="E70" s="35"/>
      <c r="F70" s="35"/>
      <c r="G70" s="35"/>
    </row>
    <row r="71" spans="1:7" ht="40.799999999999997" x14ac:dyDescent="0.4">
      <c r="A71" s="32">
        <v>1</v>
      </c>
      <c r="B71" s="36" t="s">
        <v>70</v>
      </c>
      <c r="C71" s="37"/>
      <c r="D71" s="35"/>
      <c r="E71" s="35"/>
      <c r="F71" s="35"/>
      <c r="G71" s="35"/>
    </row>
    <row r="72" spans="1:7" x14ac:dyDescent="0.35">
      <c r="A72" s="38"/>
      <c r="B72" s="39" t="s">
        <v>71</v>
      </c>
      <c r="C72" s="40">
        <f>SUM(C71:C71)</f>
        <v>0</v>
      </c>
      <c r="D72" s="41"/>
      <c r="E72" s="41"/>
      <c r="F72" s="41"/>
      <c r="G72" s="41"/>
    </row>
    <row r="73" spans="1:7" ht="17.25" customHeight="1" x14ac:dyDescent="0.4">
      <c r="A73" s="35"/>
      <c r="B73" s="42"/>
      <c r="C73" s="42"/>
      <c r="D73" s="35"/>
      <c r="E73" s="35"/>
      <c r="F73" s="35"/>
      <c r="G73" s="35"/>
    </row>
    <row r="74" spans="1:7" ht="19.649999999999999" customHeight="1" x14ac:dyDescent="0.45">
      <c r="A74" s="166" t="s">
        <v>72</v>
      </c>
      <c r="B74" s="166"/>
      <c r="C74" s="166"/>
      <c r="D74" s="166"/>
      <c r="E74" s="166"/>
      <c r="F74" s="166"/>
      <c r="G74" s="166"/>
    </row>
    <row r="75" spans="1:7" x14ac:dyDescent="0.4">
      <c r="A75" s="44"/>
      <c r="B75" s="44"/>
      <c r="C75" s="44"/>
      <c r="D75" s="45" t="s">
        <v>73</v>
      </c>
      <c r="E75" s="44"/>
      <c r="F75" s="41"/>
      <c r="G75" s="41"/>
    </row>
    <row r="76" spans="1:7" ht="19.649999999999999" customHeight="1" x14ac:dyDescent="0.35">
      <c r="A76" s="167" t="s">
        <v>67</v>
      </c>
      <c r="B76" s="167" t="s">
        <v>74</v>
      </c>
      <c r="C76" s="167" t="s">
        <v>69</v>
      </c>
      <c r="D76" s="167" t="s">
        <v>75</v>
      </c>
      <c r="E76" s="167"/>
      <c r="F76" s="167"/>
      <c r="G76" s="41"/>
    </row>
    <row r="77" spans="1:7" ht="123" x14ac:dyDescent="0.35">
      <c r="A77" s="167"/>
      <c r="B77" s="167"/>
      <c r="C77" s="167"/>
      <c r="D77" s="32" t="s">
        <v>76</v>
      </c>
      <c r="E77" s="32" t="s">
        <v>77</v>
      </c>
      <c r="F77" s="32" t="s">
        <v>78</v>
      </c>
      <c r="G77" s="41"/>
    </row>
    <row r="78" spans="1:7" x14ac:dyDescent="0.35">
      <c r="A78" s="46">
        <v>1</v>
      </c>
      <c r="B78" s="47">
        <v>2</v>
      </c>
      <c r="C78" s="47">
        <v>3</v>
      </c>
      <c r="D78" s="47">
        <v>4</v>
      </c>
      <c r="E78" s="47">
        <v>5</v>
      </c>
      <c r="F78" s="47">
        <v>6</v>
      </c>
      <c r="G78" s="41"/>
    </row>
    <row r="79" spans="1:7" ht="46.5" customHeight="1" x14ac:dyDescent="0.35">
      <c r="A79" s="32">
        <v>1</v>
      </c>
      <c r="B79" s="48" t="s">
        <v>79</v>
      </c>
      <c r="C79" s="37">
        <v>40000</v>
      </c>
      <c r="D79" s="37">
        <v>40000</v>
      </c>
      <c r="E79" s="49">
        <f t="shared" ref="E79:E86" si="0">IF(D79=0,0,D79/$D$87)</f>
        <v>0.11458527292779695</v>
      </c>
      <c r="F79" s="50">
        <f>C79-D79</f>
        <v>0</v>
      </c>
      <c r="G79" s="41"/>
    </row>
    <row r="80" spans="1:7" ht="46.5" customHeight="1" x14ac:dyDescent="0.35">
      <c r="A80" s="32">
        <v>2</v>
      </c>
      <c r="B80" s="36" t="s">
        <v>70</v>
      </c>
      <c r="C80" s="50">
        <f>C71</f>
        <v>0</v>
      </c>
      <c r="D80" s="37"/>
      <c r="E80" s="49">
        <f t="shared" si="0"/>
        <v>0</v>
      </c>
      <c r="F80" s="50">
        <v>0</v>
      </c>
      <c r="G80" s="41"/>
    </row>
    <row r="81" spans="1:7" ht="46.5" customHeight="1" x14ac:dyDescent="0.35">
      <c r="A81" s="32"/>
      <c r="B81" s="36" t="s">
        <v>80</v>
      </c>
      <c r="C81" s="50">
        <f>C118</f>
        <v>0</v>
      </c>
      <c r="D81" s="37"/>
      <c r="E81" s="49">
        <f t="shared" si="0"/>
        <v>0</v>
      </c>
      <c r="F81" s="50">
        <v>0</v>
      </c>
      <c r="G81" s="41"/>
    </row>
    <row r="82" spans="1:7" ht="46.5" customHeight="1" x14ac:dyDescent="0.35">
      <c r="A82" s="32">
        <v>4</v>
      </c>
      <c r="B82" s="36" t="s">
        <v>81</v>
      </c>
      <c r="C82" s="50">
        <f>D111</f>
        <v>298355</v>
      </c>
      <c r="D82" s="37">
        <v>298355</v>
      </c>
      <c r="E82" s="49">
        <f t="shared" si="0"/>
        <v>0.85467722760932152</v>
      </c>
      <c r="F82" s="50">
        <f>C82-D82</f>
        <v>0</v>
      </c>
      <c r="G82" s="41"/>
    </row>
    <row r="83" spans="1:7" ht="46.5" customHeight="1" x14ac:dyDescent="0.35">
      <c r="A83" s="32">
        <v>5</v>
      </c>
      <c r="B83" s="36" t="s">
        <v>82</v>
      </c>
      <c r="C83" s="50">
        <f>F131</f>
        <v>10730</v>
      </c>
      <c r="D83" s="37">
        <v>10730</v>
      </c>
      <c r="E83" s="49">
        <f t="shared" si="0"/>
        <v>3.0737499462881533E-2</v>
      </c>
      <c r="F83" s="50">
        <f>C83-D83</f>
        <v>0</v>
      </c>
      <c r="G83" s="41"/>
    </row>
    <row r="84" spans="1:7" ht="46.5" customHeight="1" x14ac:dyDescent="0.35">
      <c r="A84" s="32">
        <v>3</v>
      </c>
      <c r="B84" s="36" t="s">
        <v>83</v>
      </c>
      <c r="C84" s="50">
        <f>C72-C71</f>
        <v>0</v>
      </c>
      <c r="D84" s="51"/>
      <c r="E84" s="49">
        <f t="shared" si="0"/>
        <v>0</v>
      </c>
      <c r="F84" s="50">
        <f>C84-D84</f>
        <v>0</v>
      </c>
      <c r="G84" s="41"/>
    </row>
    <row r="85" spans="1:7" ht="46.5" customHeight="1" x14ac:dyDescent="0.35">
      <c r="A85" s="32">
        <v>6</v>
      </c>
      <c r="B85" s="36" t="s">
        <v>84</v>
      </c>
      <c r="C85" s="50">
        <f>G57</f>
        <v>0</v>
      </c>
      <c r="D85" s="37"/>
      <c r="E85" s="49">
        <f t="shared" si="0"/>
        <v>0</v>
      </c>
      <c r="F85" s="50">
        <f>C85-D85</f>
        <v>0</v>
      </c>
      <c r="G85" s="41"/>
    </row>
    <row r="86" spans="1:7" ht="46.5" customHeight="1" x14ac:dyDescent="0.35">
      <c r="A86" s="32">
        <v>7</v>
      </c>
      <c r="B86" s="36" t="s">
        <v>85</v>
      </c>
      <c r="C86" s="50">
        <f>C119-C118</f>
        <v>0</v>
      </c>
      <c r="D86" s="37"/>
      <c r="E86" s="49">
        <f t="shared" si="0"/>
        <v>0</v>
      </c>
      <c r="F86" s="50">
        <f>C86-D86</f>
        <v>0</v>
      </c>
      <c r="G86" s="41"/>
    </row>
    <row r="87" spans="1:7" ht="46.5" customHeight="1" x14ac:dyDescent="0.25">
      <c r="A87" s="52"/>
      <c r="B87" s="53" t="s">
        <v>86</v>
      </c>
      <c r="C87" s="50">
        <f>SUM(C79:C86)</f>
        <v>349085</v>
      </c>
      <c r="D87" s="50">
        <f>SUM(D79:D86)</f>
        <v>349085</v>
      </c>
      <c r="E87" s="49">
        <v>1</v>
      </c>
      <c r="F87" s="50">
        <f>SUM(F79:F86)</f>
        <v>0</v>
      </c>
      <c r="G87" s="33"/>
    </row>
    <row r="88" spans="1:7" ht="15.75" customHeight="1" x14ac:dyDescent="0.25">
      <c r="A88" s="54"/>
      <c r="B88" s="54"/>
      <c r="C88" s="54"/>
      <c r="D88" s="54"/>
      <c r="E88" s="54"/>
      <c r="F88" s="54"/>
      <c r="G88" s="54"/>
    </row>
    <row r="89" spans="1:7" ht="41.25" customHeight="1" x14ac:dyDescent="0.25">
      <c r="A89" s="55"/>
      <c r="B89" s="168" t="s">
        <v>87</v>
      </c>
      <c r="C89" s="168"/>
      <c r="D89" s="168"/>
      <c r="E89" s="168"/>
      <c r="F89" s="168"/>
      <c r="G89" s="54"/>
    </row>
    <row r="90" spans="1:7" ht="51.75" customHeight="1" x14ac:dyDescent="0.25">
      <c r="A90" s="55"/>
      <c r="B90" s="169" t="s">
        <v>88</v>
      </c>
      <c r="C90" s="169"/>
      <c r="D90" s="169"/>
      <c r="E90" s="169"/>
      <c r="F90" s="169"/>
      <c r="G90" s="54"/>
    </row>
    <row r="91" spans="1:7" ht="51.75" customHeight="1" x14ac:dyDescent="0.25">
      <c r="A91" s="55"/>
      <c r="B91" s="169" t="s">
        <v>89</v>
      </c>
      <c r="C91" s="169"/>
      <c r="D91" s="169"/>
      <c r="E91" s="169"/>
      <c r="F91" s="169"/>
      <c r="G91" s="54"/>
    </row>
    <row r="92" spans="1:7" ht="51.75" customHeight="1" x14ac:dyDescent="0.25">
      <c r="A92" s="55"/>
      <c r="B92" s="169" t="s">
        <v>90</v>
      </c>
      <c r="C92" s="169"/>
      <c r="D92" s="169"/>
      <c r="E92" s="169"/>
      <c r="F92" s="169"/>
      <c r="G92" s="54"/>
    </row>
    <row r="93" spans="1:7" ht="51.75" customHeight="1" x14ac:dyDescent="0.25">
      <c r="A93" s="55"/>
      <c r="B93" s="169" t="s">
        <v>91</v>
      </c>
      <c r="C93" s="169"/>
      <c r="D93" s="169"/>
      <c r="E93" s="169"/>
      <c r="F93" s="169"/>
      <c r="G93" s="54"/>
    </row>
    <row r="94" spans="1:7" ht="51.75" customHeight="1" x14ac:dyDescent="0.25">
      <c r="A94" s="55"/>
      <c r="B94" s="169" t="s">
        <v>92</v>
      </c>
      <c r="C94" s="169"/>
      <c r="D94" s="169"/>
      <c r="E94" s="169"/>
      <c r="F94" s="169"/>
      <c r="G94" s="54"/>
    </row>
    <row r="95" spans="1:7" ht="20.399999999999999" x14ac:dyDescent="0.25">
      <c r="A95" s="55"/>
      <c r="B95" s="169"/>
      <c r="C95" s="169"/>
      <c r="D95" s="169"/>
      <c r="E95" s="169"/>
      <c r="F95" s="169"/>
      <c r="G95" s="54"/>
    </row>
    <row r="96" spans="1:7" ht="15.75" customHeight="1" x14ac:dyDescent="0.25">
      <c r="A96" s="54"/>
      <c r="B96" s="54"/>
      <c r="C96" s="54"/>
      <c r="D96" s="54"/>
      <c r="E96" s="54"/>
      <c r="F96" s="54"/>
      <c r="G96" s="54"/>
    </row>
    <row r="97" spans="1:7" ht="19.649999999999999" customHeight="1" x14ac:dyDescent="0.45">
      <c r="A97" s="166" t="s">
        <v>93</v>
      </c>
      <c r="B97" s="166"/>
      <c r="C97" s="166"/>
      <c r="D97" s="166"/>
      <c r="E97" s="166"/>
      <c r="F97" s="166"/>
      <c r="G97" s="166"/>
    </row>
    <row r="98" spans="1:7" x14ac:dyDescent="0.25">
      <c r="A98" s="27"/>
      <c r="B98" s="57" t="s">
        <v>94</v>
      </c>
      <c r="C98" s="27"/>
      <c r="D98" s="27"/>
      <c r="E98" s="27"/>
      <c r="F98" s="27"/>
      <c r="G98" s="27"/>
    </row>
    <row r="99" spans="1:7" x14ac:dyDescent="0.25">
      <c r="A99" s="27"/>
      <c r="B99" s="57" t="s">
        <v>95</v>
      </c>
      <c r="C99" s="27"/>
      <c r="D99" s="27"/>
      <c r="E99" s="27"/>
      <c r="F99" s="27"/>
      <c r="G99" s="27"/>
    </row>
    <row r="100" spans="1:7" x14ac:dyDescent="0.4">
      <c r="A100" s="58"/>
      <c r="B100" s="58"/>
      <c r="C100" s="58"/>
      <c r="D100" s="45" t="s">
        <v>96</v>
      </c>
      <c r="E100" s="41"/>
      <c r="F100" s="41"/>
      <c r="G100" s="41"/>
    </row>
    <row r="101" spans="1:7" ht="61.2" x14ac:dyDescent="0.25">
      <c r="A101" s="59" t="s">
        <v>67</v>
      </c>
      <c r="B101" s="60" t="s">
        <v>97</v>
      </c>
      <c r="C101" s="61" t="s">
        <v>98</v>
      </c>
      <c r="D101" s="61" t="s">
        <v>99</v>
      </c>
      <c r="E101" s="62"/>
      <c r="F101" s="62"/>
      <c r="G101" s="62"/>
    </row>
    <row r="102" spans="1:7" x14ac:dyDescent="0.4">
      <c r="A102" s="63">
        <v>1</v>
      </c>
      <c r="B102" s="64">
        <v>2</v>
      </c>
      <c r="C102" s="34">
        <v>3</v>
      </c>
      <c r="D102" s="34">
        <v>4</v>
      </c>
      <c r="E102" s="65"/>
      <c r="F102" s="41"/>
      <c r="G102" s="41"/>
    </row>
    <row r="103" spans="1:7" ht="24" customHeight="1" x14ac:dyDescent="0.35">
      <c r="A103" s="66">
        <v>1</v>
      </c>
      <c r="B103" s="67" t="s">
        <v>100</v>
      </c>
      <c r="C103" s="68" t="s">
        <v>101</v>
      </c>
      <c r="D103" s="69">
        <v>74999</v>
      </c>
      <c r="E103" s="65"/>
      <c r="F103" s="41"/>
      <c r="G103" s="41"/>
    </row>
    <row r="104" spans="1:7" ht="24" customHeight="1" x14ac:dyDescent="0.35">
      <c r="A104" s="66">
        <v>2</v>
      </c>
      <c r="B104" s="67" t="s">
        <v>102</v>
      </c>
      <c r="C104" s="68" t="s">
        <v>101</v>
      </c>
      <c r="D104" s="69">
        <v>69499</v>
      </c>
      <c r="E104" s="65"/>
      <c r="F104" s="41"/>
      <c r="G104" s="41"/>
    </row>
    <row r="105" spans="1:7" ht="24" customHeight="1" x14ac:dyDescent="0.35">
      <c r="A105" s="66">
        <v>3</v>
      </c>
      <c r="B105" s="67" t="s">
        <v>103</v>
      </c>
      <c r="C105" s="68" t="s">
        <v>101</v>
      </c>
      <c r="D105" s="69">
        <v>54799</v>
      </c>
      <c r="E105" s="65"/>
      <c r="F105" s="41"/>
      <c r="G105" s="41"/>
    </row>
    <row r="106" spans="1:7" ht="24" customHeight="1" x14ac:dyDescent="0.35">
      <c r="A106" s="66">
        <v>4</v>
      </c>
      <c r="B106" s="67" t="s">
        <v>104</v>
      </c>
      <c r="C106" s="68" t="s">
        <v>101</v>
      </c>
      <c r="D106" s="69">
        <v>12234</v>
      </c>
      <c r="E106" s="65"/>
      <c r="F106" s="41"/>
      <c r="G106" s="41"/>
    </row>
    <row r="107" spans="1:7" ht="24" customHeight="1" x14ac:dyDescent="0.35">
      <c r="A107" s="66">
        <v>5</v>
      </c>
      <c r="B107" s="67" t="s">
        <v>105</v>
      </c>
      <c r="C107" s="68" t="s">
        <v>101</v>
      </c>
      <c r="D107" s="69">
        <v>69900</v>
      </c>
      <c r="E107" s="65"/>
      <c r="F107" s="41"/>
      <c r="G107" s="41"/>
    </row>
    <row r="108" spans="1:7" ht="35.4" customHeight="1" x14ac:dyDescent="0.35">
      <c r="A108" s="66">
        <v>6</v>
      </c>
      <c r="B108" s="67" t="s">
        <v>106</v>
      </c>
      <c r="C108" s="68" t="s">
        <v>107</v>
      </c>
      <c r="D108" s="69">
        <v>3081</v>
      </c>
      <c r="E108" s="65"/>
      <c r="F108" s="41"/>
      <c r="G108" s="41"/>
    </row>
    <row r="109" spans="1:7" ht="24" customHeight="1" x14ac:dyDescent="0.35">
      <c r="A109" s="66">
        <v>7</v>
      </c>
      <c r="B109" s="67" t="s">
        <v>108</v>
      </c>
      <c r="C109" s="68" t="s">
        <v>109</v>
      </c>
      <c r="D109" s="69">
        <v>2323</v>
      </c>
      <c r="E109" s="65"/>
      <c r="F109" s="41"/>
      <c r="G109" s="41"/>
    </row>
    <row r="110" spans="1:7" ht="24" customHeight="1" x14ac:dyDescent="0.35">
      <c r="A110" s="66">
        <v>8</v>
      </c>
      <c r="B110" s="67" t="s">
        <v>110</v>
      </c>
      <c r="C110" s="68" t="s">
        <v>111</v>
      </c>
      <c r="D110" s="69">
        <v>11520</v>
      </c>
      <c r="E110" s="65"/>
      <c r="F110" s="41"/>
      <c r="G110" s="41"/>
    </row>
    <row r="111" spans="1:7" x14ac:dyDescent="0.4">
      <c r="A111" s="70"/>
      <c r="B111" s="39" t="s">
        <v>112</v>
      </c>
      <c r="C111" s="70"/>
      <c r="D111" s="71">
        <f>SUM(D103:D110)</f>
        <v>298355</v>
      </c>
      <c r="E111" s="41"/>
      <c r="F111" s="41"/>
      <c r="G111" s="41"/>
    </row>
    <row r="112" spans="1:7" x14ac:dyDescent="0.35">
      <c r="A112" s="72"/>
      <c r="B112" s="73"/>
      <c r="C112" s="65"/>
      <c r="D112" s="65"/>
      <c r="E112" s="74"/>
      <c r="F112" s="74"/>
      <c r="G112" s="74"/>
    </row>
    <row r="113" spans="1:7" ht="18" customHeight="1" x14ac:dyDescent="0.45">
      <c r="A113" s="166" t="s">
        <v>113</v>
      </c>
      <c r="B113" s="166"/>
      <c r="C113" s="166"/>
      <c r="D113" s="166"/>
      <c r="E113" s="166"/>
      <c r="F113" s="166"/>
      <c r="G113" s="166"/>
    </row>
    <row r="114" spans="1:7" ht="18" customHeight="1" x14ac:dyDescent="0.25">
      <c r="A114" s="43"/>
      <c r="B114" s="75" t="s">
        <v>114</v>
      </c>
      <c r="C114" s="43"/>
      <c r="D114" s="43"/>
      <c r="E114" s="43"/>
      <c r="F114" s="43"/>
      <c r="G114" s="43"/>
    </row>
    <row r="115" spans="1:7" s="78" customFormat="1" x14ac:dyDescent="0.4">
      <c r="A115" s="76"/>
      <c r="B115" s="76"/>
      <c r="C115" s="77" t="s">
        <v>115</v>
      </c>
      <c r="D115" s="72"/>
      <c r="E115" s="41"/>
      <c r="F115" s="72"/>
      <c r="G115" s="72"/>
    </row>
    <row r="116" spans="1:7" ht="40.799999999999997" x14ac:dyDescent="0.25">
      <c r="A116" s="32" t="s">
        <v>67</v>
      </c>
      <c r="B116" s="32" t="s">
        <v>97</v>
      </c>
      <c r="C116" s="32" t="s">
        <v>116</v>
      </c>
      <c r="D116" s="33"/>
      <c r="E116" s="55"/>
      <c r="F116" s="33"/>
      <c r="G116" s="33"/>
    </row>
    <row r="117" spans="1:7" x14ac:dyDescent="0.4">
      <c r="A117" s="34">
        <v>1</v>
      </c>
      <c r="B117" s="34">
        <v>2</v>
      </c>
      <c r="C117" s="34">
        <v>3</v>
      </c>
      <c r="D117" s="41"/>
      <c r="E117" s="65"/>
      <c r="F117" s="35"/>
      <c r="G117" s="35"/>
    </row>
    <row r="118" spans="1:7" ht="40.799999999999997" x14ac:dyDescent="0.4">
      <c r="A118" s="38">
        <v>1</v>
      </c>
      <c r="B118" s="79" t="s">
        <v>117</v>
      </c>
      <c r="C118" s="69"/>
      <c r="D118" s="41"/>
      <c r="E118" s="65"/>
      <c r="F118" s="35"/>
      <c r="G118" s="35"/>
    </row>
    <row r="119" spans="1:7" x14ac:dyDescent="0.4">
      <c r="A119" s="70"/>
      <c r="B119" s="39" t="s">
        <v>112</v>
      </c>
      <c r="C119" s="71">
        <f>SUM(C118:C118)</f>
        <v>0</v>
      </c>
      <c r="D119" s="41"/>
      <c r="E119" s="41"/>
      <c r="F119" s="41"/>
      <c r="G119" s="41"/>
    </row>
    <row r="120" spans="1:7" ht="20.399999999999999" x14ac:dyDescent="0.35">
      <c r="A120" s="72"/>
      <c r="B120" s="65"/>
      <c r="C120" s="65"/>
      <c r="D120" s="41"/>
      <c r="E120" s="41"/>
      <c r="F120" s="41"/>
      <c r="G120" s="41"/>
    </row>
    <row r="121" spans="1:7" ht="17.25" customHeight="1" x14ac:dyDescent="0.45">
      <c r="A121" s="166" t="s">
        <v>118</v>
      </c>
      <c r="B121" s="166"/>
      <c r="C121" s="166"/>
      <c r="D121" s="166"/>
      <c r="E121" s="166"/>
      <c r="F121" s="166"/>
      <c r="G121" s="166"/>
    </row>
    <row r="122" spans="1:7" ht="150.75" customHeight="1" x14ac:dyDescent="0.25">
      <c r="A122" s="27"/>
      <c r="B122" s="169" t="s">
        <v>119</v>
      </c>
      <c r="C122" s="169"/>
      <c r="D122" s="169"/>
      <c r="E122" s="169"/>
      <c r="F122" s="169"/>
      <c r="G122" s="169"/>
    </row>
    <row r="123" spans="1:7" ht="17.25" customHeight="1" x14ac:dyDescent="0.25">
      <c r="A123" s="27"/>
      <c r="B123" s="56" t="s">
        <v>120</v>
      </c>
      <c r="C123" s="43"/>
      <c r="D123" s="43"/>
      <c r="E123" s="43"/>
      <c r="F123" s="43"/>
      <c r="G123" s="43"/>
    </row>
    <row r="124" spans="1:7" x14ac:dyDescent="0.4">
      <c r="A124" s="41"/>
      <c r="B124" s="41"/>
      <c r="C124" s="41"/>
      <c r="D124" s="41"/>
      <c r="E124" s="41"/>
      <c r="F124" s="41"/>
      <c r="G124" s="77" t="s">
        <v>121</v>
      </c>
    </row>
    <row r="125" spans="1:7" ht="102" x14ac:dyDescent="0.25">
      <c r="A125" s="32" t="s">
        <v>67</v>
      </c>
      <c r="B125" s="32" t="s">
        <v>122</v>
      </c>
      <c r="C125" s="32" t="s">
        <v>98</v>
      </c>
      <c r="D125" s="32" t="s">
        <v>123</v>
      </c>
      <c r="E125" s="32" t="s">
        <v>124</v>
      </c>
      <c r="F125" s="32" t="s">
        <v>125</v>
      </c>
      <c r="G125" s="32" t="s">
        <v>126</v>
      </c>
    </row>
    <row r="126" spans="1:7" x14ac:dyDescent="0.4">
      <c r="A126" s="34">
        <v>1</v>
      </c>
      <c r="B126" s="34">
        <v>2</v>
      </c>
      <c r="C126" s="34">
        <v>3</v>
      </c>
      <c r="D126" s="34">
        <v>4</v>
      </c>
      <c r="E126" s="34">
        <v>5</v>
      </c>
      <c r="F126" s="34">
        <v>6</v>
      </c>
      <c r="G126" s="34">
        <v>7</v>
      </c>
    </row>
    <row r="127" spans="1:7" x14ac:dyDescent="0.25">
      <c r="A127" s="38">
        <v>2</v>
      </c>
      <c r="B127" s="80" t="s">
        <v>127</v>
      </c>
      <c r="C127" s="81" t="s">
        <v>109</v>
      </c>
      <c r="D127" s="82">
        <v>1</v>
      </c>
      <c r="E127" s="69">
        <v>6580</v>
      </c>
      <c r="F127" s="40">
        <f t="shared" ref="F127:F130" si="1">D127*E127</f>
        <v>6580</v>
      </c>
      <c r="G127" s="83">
        <v>8</v>
      </c>
    </row>
    <row r="128" spans="1:7" x14ac:dyDescent="0.25">
      <c r="A128" s="38">
        <v>3</v>
      </c>
      <c r="B128" s="80" t="s">
        <v>128</v>
      </c>
      <c r="C128" s="81" t="s">
        <v>109</v>
      </c>
      <c r="D128" s="82">
        <v>5</v>
      </c>
      <c r="E128" s="69">
        <v>260</v>
      </c>
      <c r="F128" s="40">
        <f t="shared" si="1"/>
        <v>1300</v>
      </c>
      <c r="G128" s="83">
        <v>8</v>
      </c>
    </row>
    <row r="129" spans="1:7" x14ac:dyDescent="0.25">
      <c r="A129" s="38">
        <v>4</v>
      </c>
      <c r="B129" s="80" t="s">
        <v>129</v>
      </c>
      <c r="C129" s="81" t="s">
        <v>109</v>
      </c>
      <c r="D129" s="82">
        <v>5</v>
      </c>
      <c r="E129" s="69">
        <v>340</v>
      </c>
      <c r="F129" s="40">
        <f t="shared" si="1"/>
        <v>1700</v>
      </c>
      <c r="G129" s="83">
        <v>8</v>
      </c>
    </row>
    <row r="130" spans="1:7" x14ac:dyDescent="0.25">
      <c r="A130" s="38">
        <v>5</v>
      </c>
      <c r="B130" s="80" t="s">
        <v>130</v>
      </c>
      <c r="C130" s="81" t="s">
        <v>109</v>
      </c>
      <c r="D130" s="82">
        <v>5</v>
      </c>
      <c r="E130" s="69">
        <v>230</v>
      </c>
      <c r="F130" s="40">
        <f t="shared" si="1"/>
        <v>1150</v>
      </c>
      <c r="G130" s="83">
        <v>8</v>
      </c>
    </row>
    <row r="131" spans="1:7" x14ac:dyDescent="0.25">
      <c r="A131" s="70"/>
      <c r="B131" s="39" t="s">
        <v>112</v>
      </c>
      <c r="C131" s="40"/>
      <c r="D131" s="40"/>
      <c r="E131" s="40"/>
      <c r="F131" s="40">
        <f>SUM(F127:F130)</f>
        <v>10730</v>
      </c>
      <c r="G131" s="84"/>
    </row>
    <row r="132" spans="1:7" ht="57.75" hidden="1" customHeight="1" x14ac:dyDescent="0.35">
      <c r="A132" s="72"/>
      <c r="B132" s="73"/>
      <c r="C132" s="65"/>
      <c r="D132" s="74"/>
      <c r="E132" s="74"/>
      <c r="F132" s="74"/>
      <c r="G132" s="74"/>
    </row>
    <row r="133" spans="1:7" ht="36.75" hidden="1" customHeight="1" x14ac:dyDescent="0.35">
      <c r="A133" s="74"/>
      <c r="B133" s="85"/>
      <c r="C133" s="74"/>
      <c r="D133" s="86"/>
      <c r="E133" s="87" t="s">
        <v>131</v>
      </c>
      <c r="F133" s="74"/>
      <c r="G133" s="74"/>
    </row>
    <row r="134" spans="1:7" ht="20.399999999999999" x14ac:dyDescent="0.35">
      <c r="A134" s="74"/>
      <c r="B134" s="85"/>
      <c r="C134" s="74"/>
      <c r="D134" s="86"/>
      <c r="E134" s="87"/>
      <c r="F134" s="74"/>
      <c r="G134" s="74"/>
    </row>
    <row r="135" spans="1:7" s="88" customFormat="1" ht="24.45" customHeight="1" x14ac:dyDescent="0.4">
      <c r="A135" s="170" t="s">
        <v>132</v>
      </c>
      <c r="B135" s="170"/>
      <c r="C135" s="170"/>
      <c r="D135" s="170"/>
      <c r="E135" s="170"/>
      <c r="F135" s="170"/>
      <c r="G135" s="170"/>
    </row>
    <row r="136" spans="1:7" s="89" customFormat="1" ht="19.649999999999999" customHeight="1" x14ac:dyDescent="0.45">
      <c r="A136" s="166" t="s">
        <v>133</v>
      </c>
      <c r="B136" s="166"/>
      <c r="C136" s="166"/>
      <c r="D136" s="166"/>
      <c r="E136" s="166"/>
      <c r="F136" s="166"/>
      <c r="G136" s="166"/>
    </row>
    <row r="137" spans="1:7" x14ac:dyDescent="0.4">
      <c r="A137" s="90"/>
      <c r="B137" s="90"/>
      <c r="C137" s="45" t="s">
        <v>134</v>
      </c>
      <c r="D137" s="41"/>
      <c r="E137" s="58"/>
      <c r="F137" s="90"/>
      <c r="G137" s="41"/>
    </row>
    <row r="138" spans="1:7" ht="40.799999999999997" x14ac:dyDescent="0.35">
      <c r="A138" s="32" t="s">
        <v>67</v>
      </c>
      <c r="B138" s="32" t="s">
        <v>135</v>
      </c>
      <c r="C138" s="32" t="s">
        <v>69</v>
      </c>
      <c r="D138" s="41"/>
      <c r="E138" s="41"/>
      <c r="F138" s="41"/>
      <c r="G138" s="41"/>
    </row>
    <row r="139" spans="1:7" x14ac:dyDescent="0.4">
      <c r="A139" s="34">
        <v>1</v>
      </c>
      <c r="B139" s="34">
        <v>2</v>
      </c>
      <c r="C139" s="34">
        <v>3</v>
      </c>
      <c r="D139" s="41"/>
      <c r="E139" s="41"/>
      <c r="F139" s="41"/>
      <c r="G139" s="41"/>
    </row>
    <row r="140" spans="1:7" s="91" customFormat="1" ht="41.25" customHeight="1" x14ac:dyDescent="0.35">
      <c r="A140" s="32">
        <v>1</v>
      </c>
      <c r="B140" s="92" t="s">
        <v>136</v>
      </c>
      <c r="C140" s="93">
        <f t="array" ref="C140">SUM(IF(F127:F130&gt;0,F127:F130/G127:G130+0.00000000000001,0))</f>
        <v>1341.25</v>
      </c>
      <c r="D140" s="94"/>
      <c r="E140" s="94"/>
      <c r="F140" s="94"/>
      <c r="G140" s="94"/>
    </row>
    <row r="141" spans="1:7" s="91" customFormat="1" ht="41.25" customHeight="1" x14ac:dyDescent="0.35">
      <c r="A141" s="32">
        <v>2</v>
      </c>
      <c r="B141" s="92" t="s">
        <v>137</v>
      </c>
      <c r="C141" s="93">
        <v>20000</v>
      </c>
      <c r="D141" s="94"/>
      <c r="E141" s="94"/>
      <c r="F141" s="94"/>
      <c r="G141" s="94"/>
    </row>
    <row r="142" spans="1:7" s="91" customFormat="1" ht="41.25" customHeight="1" x14ac:dyDescent="0.35">
      <c r="A142" s="32">
        <v>3</v>
      </c>
      <c r="B142" s="92" t="s">
        <v>138</v>
      </c>
      <c r="C142" s="93">
        <f>G57</f>
        <v>0</v>
      </c>
      <c r="D142" s="94"/>
      <c r="E142" s="94"/>
      <c r="F142" s="94"/>
      <c r="G142" s="94"/>
    </row>
    <row r="143" spans="1:7" s="91" customFormat="1" ht="41.25" customHeight="1" x14ac:dyDescent="0.35">
      <c r="A143" s="32">
        <v>4</v>
      </c>
      <c r="B143" s="92" t="s">
        <v>139</v>
      </c>
      <c r="C143" s="93">
        <f>C119</f>
        <v>0</v>
      </c>
      <c r="D143" s="94"/>
      <c r="E143" s="94"/>
      <c r="F143" s="94"/>
      <c r="G143" s="94"/>
    </row>
    <row r="144" spans="1:7" s="91" customFormat="1" ht="41.25" customHeight="1" x14ac:dyDescent="0.35">
      <c r="A144" s="32">
        <v>5</v>
      </c>
      <c r="B144" s="95" t="s">
        <v>140</v>
      </c>
      <c r="C144" s="93">
        <f>SUM(C140:C143)</f>
        <v>21341.25</v>
      </c>
      <c r="D144" s="94"/>
      <c r="E144" s="94"/>
      <c r="F144" s="94"/>
      <c r="G144" s="94"/>
    </row>
    <row r="145" spans="1:7" s="91" customFormat="1" ht="102" x14ac:dyDescent="0.35">
      <c r="A145" s="32">
        <v>6</v>
      </c>
      <c r="B145" s="92" t="s">
        <v>141</v>
      </c>
      <c r="C145" s="93">
        <f>IF(D163=0,0,C144/D163)</f>
        <v>2371.25</v>
      </c>
      <c r="D145" s="94"/>
      <c r="E145" s="94"/>
      <c r="F145" s="94"/>
      <c r="G145" s="94"/>
    </row>
    <row r="146" spans="1:7" ht="20.399999999999999" x14ac:dyDescent="0.35">
      <c r="A146" s="74"/>
      <c r="B146" s="85"/>
      <c r="C146" s="74"/>
      <c r="D146" s="74"/>
      <c r="E146" s="74"/>
      <c r="F146" s="74"/>
      <c r="G146" s="74"/>
    </row>
    <row r="147" spans="1:7" s="89" customFormat="1" ht="19.649999999999999" customHeight="1" x14ac:dyDescent="0.45">
      <c r="A147" s="166" t="s">
        <v>142</v>
      </c>
      <c r="B147" s="166"/>
      <c r="C147" s="166"/>
      <c r="D147" s="166"/>
      <c r="E147" s="166"/>
      <c r="F147" s="166"/>
      <c r="G147" s="166"/>
    </row>
    <row r="148" spans="1:7" x14ac:dyDescent="0.4">
      <c r="A148" s="74"/>
      <c r="B148" s="74"/>
      <c r="C148" s="45" t="s">
        <v>143</v>
      </c>
      <c r="D148" s="74"/>
      <c r="E148" s="74"/>
      <c r="F148" s="74"/>
      <c r="G148" s="74"/>
    </row>
    <row r="149" spans="1:7" ht="20.399999999999999" x14ac:dyDescent="0.35">
      <c r="A149" s="59" t="s">
        <v>67</v>
      </c>
      <c r="B149" s="32" t="s">
        <v>144</v>
      </c>
      <c r="C149" s="32" t="s">
        <v>145</v>
      </c>
      <c r="D149" s="41"/>
      <c r="E149" s="41"/>
      <c r="F149" s="41"/>
      <c r="G149" s="41"/>
    </row>
    <row r="150" spans="1:7" x14ac:dyDescent="0.25">
      <c r="A150" s="96">
        <v>1</v>
      </c>
      <c r="B150" s="47">
        <v>2</v>
      </c>
      <c r="C150" s="47">
        <v>3</v>
      </c>
      <c r="D150" s="62"/>
      <c r="E150" s="62"/>
      <c r="F150" s="62"/>
      <c r="G150" s="62"/>
    </row>
    <row r="151" spans="1:7" ht="42" customHeight="1" x14ac:dyDescent="0.35">
      <c r="A151" s="97">
        <v>1</v>
      </c>
      <c r="B151" s="98" t="s">
        <v>146</v>
      </c>
      <c r="C151" s="99">
        <f>C145</f>
        <v>2371.25</v>
      </c>
      <c r="D151" s="41"/>
      <c r="E151" s="41"/>
      <c r="F151" s="41"/>
      <c r="G151" s="41"/>
    </row>
    <row r="152" spans="1:7" ht="42" customHeight="1" x14ac:dyDescent="0.35">
      <c r="A152" s="97">
        <v>2</v>
      </c>
      <c r="B152" s="98" t="s">
        <v>147</v>
      </c>
      <c r="C152" s="100">
        <v>0.2</v>
      </c>
      <c r="D152" s="41"/>
      <c r="E152" s="41"/>
      <c r="F152" s="41"/>
      <c r="G152" s="41"/>
    </row>
    <row r="153" spans="1:7" ht="42" customHeight="1" x14ac:dyDescent="0.35">
      <c r="A153" s="97">
        <v>3</v>
      </c>
      <c r="B153" s="98" t="s">
        <v>148</v>
      </c>
      <c r="C153" s="99">
        <f>C151*C152</f>
        <v>474.25</v>
      </c>
      <c r="D153" s="41"/>
      <c r="E153" s="41"/>
      <c r="F153" s="41"/>
      <c r="G153" s="41"/>
    </row>
    <row r="154" spans="1:7" ht="42" customHeight="1" x14ac:dyDescent="0.35">
      <c r="A154" s="97">
        <v>4</v>
      </c>
      <c r="B154" s="98" t="s">
        <v>149</v>
      </c>
      <c r="C154" s="99">
        <f>C151+C153</f>
        <v>2845.5</v>
      </c>
      <c r="D154" s="41"/>
      <c r="E154" s="41"/>
      <c r="F154" s="41"/>
      <c r="G154" s="41"/>
    </row>
    <row r="155" spans="1:7" ht="42" customHeight="1" x14ac:dyDescent="0.35">
      <c r="A155" s="97">
        <v>5</v>
      </c>
      <c r="B155" s="101" t="s">
        <v>150</v>
      </c>
      <c r="C155" s="102">
        <v>10000</v>
      </c>
      <c r="D155" s="41"/>
      <c r="E155" s="41"/>
      <c r="F155" s="41"/>
      <c r="G155" s="41"/>
    </row>
    <row r="156" spans="1:7" ht="20.399999999999999" x14ac:dyDescent="0.35">
      <c r="A156" s="103"/>
      <c r="B156" s="41"/>
      <c r="C156" s="41"/>
      <c r="D156" s="41"/>
      <c r="E156" s="41"/>
      <c r="F156" s="41"/>
      <c r="G156" s="41"/>
    </row>
    <row r="157" spans="1:7" s="88" customFormat="1" ht="24.45" customHeight="1" x14ac:dyDescent="0.4">
      <c r="A157" s="172" t="s">
        <v>151</v>
      </c>
      <c r="B157" s="172"/>
      <c r="C157" s="172"/>
      <c r="D157" s="172"/>
      <c r="E157" s="172"/>
      <c r="F157" s="172"/>
      <c r="G157" s="172"/>
    </row>
    <row r="158" spans="1:7" s="89" customFormat="1" ht="19.649999999999999" customHeight="1" x14ac:dyDescent="0.45">
      <c r="A158" s="166" t="s">
        <v>152</v>
      </c>
      <c r="B158" s="166"/>
      <c r="C158" s="166"/>
      <c r="D158" s="166"/>
      <c r="E158" s="166"/>
      <c r="F158" s="166"/>
      <c r="G158" s="166"/>
    </row>
    <row r="159" spans="1:7" s="104" customFormat="1" x14ac:dyDescent="0.4">
      <c r="A159" s="41"/>
      <c r="B159" s="58"/>
      <c r="C159" s="58"/>
      <c r="D159" s="77" t="s">
        <v>153</v>
      </c>
      <c r="E159" s="41"/>
      <c r="F159" s="41"/>
      <c r="G159" s="41"/>
    </row>
    <row r="160" spans="1:7" ht="19.649999999999999" customHeight="1" x14ac:dyDescent="0.25">
      <c r="A160" s="59" t="s">
        <v>67</v>
      </c>
      <c r="B160" s="167" t="s">
        <v>154</v>
      </c>
      <c r="C160" s="167"/>
      <c r="D160" s="32"/>
      <c r="E160" s="33"/>
      <c r="F160" s="33"/>
      <c r="G160" s="33"/>
    </row>
    <row r="161" spans="1:7" ht="20.399999999999999" x14ac:dyDescent="0.35">
      <c r="A161" s="105">
        <v>1</v>
      </c>
      <c r="B161" s="106">
        <v>2</v>
      </c>
      <c r="C161" s="106">
        <v>3</v>
      </c>
      <c r="D161" s="106">
        <v>4</v>
      </c>
      <c r="E161" s="41"/>
      <c r="F161" s="41"/>
      <c r="G161" s="41"/>
    </row>
    <row r="162" spans="1:7" ht="22.5" customHeight="1" x14ac:dyDescent="0.35">
      <c r="A162" s="173">
        <v>1</v>
      </c>
      <c r="B162" s="174" t="s">
        <v>155</v>
      </c>
      <c r="C162" s="107" t="s">
        <v>156</v>
      </c>
      <c r="D162" s="69" t="s">
        <v>157</v>
      </c>
      <c r="E162" s="41"/>
      <c r="F162" s="41"/>
      <c r="G162" s="41"/>
    </row>
    <row r="163" spans="1:7" ht="76.5" customHeight="1" x14ac:dyDescent="0.35">
      <c r="A163" s="173"/>
      <c r="B163" s="174"/>
      <c r="C163" s="107" t="s">
        <v>158</v>
      </c>
      <c r="D163" s="82">
        <v>9</v>
      </c>
      <c r="E163" s="41"/>
      <c r="F163" s="41"/>
      <c r="G163" s="41"/>
    </row>
    <row r="164" spans="1:7" ht="22.5" customHeight="1" x14ac:dyDescent="0.35">
      <c r="A164" s="97">
        <v>2</v>
      </c>
      <c r="B164" s="174" t="s">
        <v>159</v>
      </c>
      <c r="C164" s="174"/>
      <c r="D164" s="108" t="s">
        <v>160</v>
      </c>
      <c r="E164" s="41"/>
      <c r="F164" s="41"/>
      <c r="G164" s="41"/>
    </row>
    <row r="165" spans="1:7" ht="40.5" customHeight="1" x14ac:dyDescent="0.35">
      <c r="A165" s="97">
        <v>3</v>
      </c>
      <c r="B165" s="174" t="s">
        <v>161</v>
      </c>
      <c r="C165" s="174"/>
      <c r="D165" s="99">
        <f>'План продаж'!E11</f>
        <v>50000</v>
      </c>
      <c r="E165" s="41"/>
      <c r="F165" s="41"/>
      <c r="G165" s="41"/>
    </row>
    <row r="166" spans="1:7" ht="30" customHeight="1" x14ac:dyDescent="0.35">
      <c r="A166" s="87"/>
      <c r="B166" s="41"/>
      <c r="C166" s="41"/>
      <c r="D166" s="41"/>
      <c r="E166" s="41"/>
      <c r="F166" s="41"/>
      <c r="G166" s="41"/>
    </row>
    <row r="167" spans="1:7" ht="19.649999999999999" customHeight="1" x14ac:dyDescent="0.45">
      <c r="A167" s="166" t="s">
        <v>162</v>
      </c>
      <c r="B167" s="166"/>
      <c r="C167" s="166"/>
      <c r="D167" s="166"/>
      <c r="E167" s="166"/>
      <c r="F167" s="166"/>
      <c r="G167" s="166"/>
    </row>
    <row r="168" spans="1:7" ht="15.9" customHeight="1" x14ac:dyDescent="0.25">
      <c r="A168" s="27"/>
      <c r="B168" s="27"/>
      <c r="C168" s="27"/>
      <c r="D168" s="27"/>
      <c r="E168" s="27"/>
      <c r="F168" s="27"/>
      <c r="G168" s="27"/>
    </row>
    <row r="169" spans="1:7" ht="40.799999999999997" x14ac:dyDescent="0.35">
      <c r="A169" s="27"/>
      <c r="B169" s="101" t="s">
        <v>163</v>
      </c>
      <c r="C169" s="109">
        <v>4</v>
      </c>
      <c r="D169" s="110" t="str">
        <f>IF(C169=4,"НПД 4%",IF(C169=6,"НПД/УСН 6%",IF(C169=15,"УСН 15%",0)))</f>
        <v>НПД 4%</v>
      </c>
      <c r="E169" s="41"/>
      <c r="F169" s="27"/>
      <c r="G169" s="27"/>
    </row>
    <row r="170" spans="1:7" ht="37.5" customHeight="1" x14ac:dyDescent="0.25">
      <c r="A170" s="27"/>
      <c r="B170" s="171" t="s">
        <v>164</v>
      </c>
      <c r="C170" s="171"/>
      <c r="D170" s="171"/>
      <c r="E170" s="27"/>
      <c r="F170" s="27"/>
      <c r="G170" s="27"/>
    </row>
    <row r="171" spans="1:7" ht="15.9" customHeight="1" x14ac:dyDescent="0.25">
      <c r="A171" s="27"/>
      <c r="B171" s="27"/>
      <c r="C171" s="27"/>
      <c r="D171" s="27"/>
      <c r="E171" s="27"/>
      <c r="F171" s="27"/>
      <c r="G171" s="27"/>
    </row>
    <row r="172" spans="1:7" ht="19.5" customHeight="1" x14ac:dyDescent="0.4">
      <c r="A172" s="41"/>
      <c r="B172" s="58"/>
      <c r="C172" s="77" t="s">
        <v>165</v>
      </c>
      <c r="D172" s="41"/>
      <c r="E172" s="41"/>
      <c r="F172" s="41"/>
      <c r="G172" s="41"/>
    </row>
    <row r="173" spans="1:7" ht="40.799999999999997" x14ac:dyDescent="0.25">
      <c r="A173" s="111" t="s">
        <v>67</v>
      </c>
      <c r="B173" s="61" t="s">
        <v>154</v>
      </c>
      <c r="C173" s="112" t="s">
        <v>69</v>
      </c>
      <c r="D173" s="33"/>
      <c r="E173" s="33"/>
      <c r="F173" s="33"/>
      <c r="G173" s="33"/>
    </row>
    <row r="174" spans="1:7" ht="20.25" customHeight="1" x14ac:dyDescent="0.4">
      <c r="A174" s="63">
        <v>1</v>
      </c>
      <c r="B174" s="34">
        <v>2</v>
      </c>
      <c r="C174" s="113">
        <v>3</v>
      </c>
      <c r="D174" s="41"/>
      <c r="E174" s="41"/>
      <c r="F174" s="41"/>
      <c r="G174" s="41"/>
    </row>
    <row r="175" spans="1:7" ht="43.5" customHeight="1" x14ac:dyDescent="0.35">
      <c r="A175" s="114">
        <v>1</v>
      </c>
      <c r="B175" s="115" t="s">
        <v>166</v>
      </c>
      <c r="C175" s="116">
        <f>D165</f>
        <v>50000</v>
      </c>
      <c r="D175" s="41"/>
      <c r="E175" s="41"/>
      <c r="F175" s="41"/>
      <c r="G175" s="41"/>
    </row>
    <row r="176" spans="1:7" ht="43.5" customHeight="1" x14ac:dyDescent="0.35">
      <c r="A176" s="114">
        <v>2</v>
      </c>
      <c r="B176" s="115" t="s">
        <v>167</v>
      </c>
      <c r="C176" s="116">
        <f>C144</f>
        <v>21341.25</v>
      </c>
      <c r="D176" s="41"/>
      <c r="E176" s="41"/>
      <c r="F176" s="41"/>
      <c r="G176" s="41"/>
    </row>
    <row r="177" spans="1:7" ht="43.5" customHeight="1" x14ac:dyDescent="0.35">
      <c r="A177" s="114">
        <v>3</v>
      </c>
      <c r="B177" s="115" t="s">
        <v>168</v>
      </c>
      <c r="C177" s="116">
        <f>IF(C169=15,(C175-C176)*0.15,C175*C169/100)</f>
        <v>2000</v>
      </c>
      <c r="D177" s="41"/>
      <c r="E177" s="41"/>
      <c r="F177" s="41"/>
      <c r="G177" s="41"/>
    </row>
    <row r="178" spans="1:7" ht="43.5" customHeight="1" x14ac:dyDescent="0.35">
      <c r="A178" s="114">
        <v>4</v>
      </c>
      <c r="B178" s="115" t="s">
        <v>169</v>
      </c>
      <c r="C178" s="116">
        <f>C175-C176-C177</f>
        <v>26658.75</v>
      </c>
      <c r="D178" s="41"/>
      <c r="E178" s="41"/>
      <c r="F178" s="41"/>
      <c r="G178" s="41"/>
    </row>
    <row r="179" spans="1:7" ht="43.5" customHeight="1" x14ac:dyDescent="0.35">
      <c r="A179" s="114">
        <v>5</v>
      </c>
      <c r="B179" s="115" t="s">
        <v>170</v>
      </c>
      <c r="C179" s="116">
        <f>C178*12</f>
        <v>319905</v>
      </c>
      <c r="D179" s="41"/>
      <c r="E179" s="41"/>
      <c r="F179" s="41"/>
      <c r="G179" s="41"/>
    </row>
    <row r="180" spans="1:7" ht="43.5" customHeight="1" x14ac:dyDescent="0.35">
      <c r="A180" s="114">
        <v>6</v>
      </c>
      <c r="B180" s="115" t="s">
        <v>171</v>
      </c>
      <c r="C180" s="117">
        <f>IF(C176=0,0,C178/C176)</f>
        <v>1.249165348796345</v>
      </c>
      <c r="D180" s="41"/>
      <c r="E180" s="41"/>
      <c r="F180" s="41"/>
      <c r="G180" s="41"/>
    </row>
    <row r="181" spans="1:7" ht="43.5" customHeight="1" x14ac:dyDescent="0.4">
      <c r="A181" s="114">
        <v>7</v>
      </c>
      <c r="B181" s="118" t="s">
        <v>172</v>
      </c>
      <c r="C181" s="119">
        <f>ROUND(C87/C178,0)</f>
        <v>13</v>
      </c>
    </row>
    <row r="182" spans="1:7" ht="20.399999999999999" x14ac:dyDescent="0.35">
      <c r="A182" s="41"/>
      <c r="B182" s="41"/>
      <c r="C182" s="41"/>
      <c r="D182" s="41"/>
      <c r="E182" s="41"/>
      <c r="F182" s="41"/>
      <c r="G182" s="41"/>
    </row>
    <row r="183" spans="1:7" s="121" customFormat="1" ht="43.5" customHeight="1" x14ac:dyDescent="0.25">
      <c r="A183" s="171" t="s">
        <v>173</v>
      </c>
      <c r="B183" s="171"/>
      <c r="C183" s="171"/>
      <c r="D183" s="171"/>
      <c r="E183" s="11"/>
      <c r="F183" s="120"/>
      <c r="G183" s="120"/>
    </row>
    <row r="184" spans="1:7" s="121" customFormat="1" ht="40.5" customHeight="1" x14ac:dyDescent="0.25">
      <c r="A184" s="171"/>
      <c r="B184" s="171"/>
      <c r="C184" s="171"/>
      <c r="D184" s="171"/>
      <c r="E184" s="11"/>
      <c r="F184" s="122"/>
      <c r="G184" s="120"/>
    </row>
    <row r="185" spans="1:7" ht="33.75" customHeight="1" x14ac:dyDescent="0.35">
      <c r="A185" s="171" t="s">
        <v>174</v>
      </c>
      <c r="B185" s="171"/>
      <c r="C185" s="171"/>
      <c r="D185" s="171"/>
      <c r="E185" s="171"/>
      <c r="F185" s="29"/>
      <c r="G185" s="41"/>
    </row>
  </sheetData>
  <mergeCells count="85">
    <mergeCell ref="B170:D170"/>
    <mergeCell ref="A183:D183"/>
    <mergeCell ref="A184:D184"/>
    <mergeCell ref="A185:E185"/>
    <mergeCell ref="A147:G147"/>
    <mergeCell ref="A157:G157"/>
    <mergeCell ref="A158:G158"/>
    <mergeCell ref="B160:C160"/>
    <mergeCell ref="A162:A163"/>
    <mergeCell ref="B162:B163"/>
    <mergeCell ref="B164:C164"/>
    <mergeCell ref="B165:C165"/>
    <mergeCell ref="A167:G167"/>
    <mergeCell ref="A136:G136"/>
    <mergeCell ref="B122:G122"/>
    <mergeCell ref="A135:G135"/>
    <mergeCell ref="A121:G121"/>
    <mergeCell ref="A113:G113"/>
    <mergeCell ref="B93:F93"/>
    <mergeCell ref="B94:F94"/>
    <mergeCell ref="B95:F95"/>
    <mergeCell ref="A97:G97"/>
    <mergeCell ref="A76:A77"/>
    <mergeCell ref="B76:B77"/>
    <mergeCell ref="C76:C77"/>
    <mergeCell ref="D76:F76"/>
    <mergeCell ref="B89:F89"/>
    <mergeCell ref="B90:F90"/>
    <mergeCell ref="B91:F91"/>
    <mergeCell ref="B92:F92"/>
    <mergeCell ref="A74:G74"/>
    <mergeCell ref="A54:G54"/>
    <mergeCell ref="A55:B55"/>
    <mergeCell ref="A60:G60"/>
    <mergeCell ref="A61:G61"/>
    <mergeCell ref="A62:G62"/>
    <mergeCell ref="A63:G63"/>
    <mergeCell ref="A64:G64"/>
    <mergeCell ref="B66:C66"/>
    <mergeCell ref="A67:G67"/>
    <mergeCell ref="A45:G45"/>
    <mergeCell ref="A46:G46"/>
    <mergeCell ref="A47:F47"/>
    <mergeCell ref="B48:G48"/>
    <mergeCell ref="A49:G49"/>
    <mergeCell ref="B50:G50"/>
    <mergeCell ref="A51:G51"/>
    <mergeCell ref="A52:G52"/>
    <mergeCell ref="A53:G53"/>
    <mergeCell ref="B36:G36"/>
    <mergeCell ref="A37:G37"/>
    <mergeCell ref="A38:G38"/>
    <mergeCell ref="A39:G39"/>
    <mergeCell ref="A40:G40"/>
    <mergeCell ref="A41:C41"/>
    <mergeCell ref="A42:G42"/>
    <mergeCell ref="A43:G43"/>
    <mergeCell ref="A44:F44"/>
    <mergeCell ref="A24:C24"/>
    <mergeCell ref="A25:C25"/>
    <mergeCell ref="B28:G28"/>
    <mergeCell ref="A29:G29"/>
    <mergeCell ref="A30:G30"/>
    <mergeCell ref="A31:G31"/>
    <mergeCell ref="A32:G32"/>
    <mergeCell ref="A34:G34"/>
    <mergeCell ref="A35:G35"/>
    <mergeCell ref="A12:G12"/>
    <mergeCell ref="A13:G13"/>
    <mergeCell ref="A14:G14"/>
    <mergeCell ref="A15:G15"/>
    <mergeCell ref="B16:G16"/>
    <mergeCell ref="A17:G17"/>
    <mergeCell ref="B18:G18"/>
    <mergeCell ref="A19:G19"/>
    <mergeCell ref="A23:C23"/>
    <mergeCell ref="A1:G1"/>
    <mergeCell ref="A2:G2"/>
    <mergeCell ref="B5:G5"/>
    <mergeCell ref="A6:G6"/>
    <mergeCell ref="A7:G7"/>
    <mergeCell ref="A8:G8"/>
    <mergeCell ref="A9:G9"/>
    <mergeCell ref="A10:G10"/>
    <mergeCell ref="B11:G11"/>
  </mergeCells>
  <dataValidations count="1">
    <dataValidation type="list" operator="equal" allowBlank="1" showInputMessage="1" showErrorMessage="1" sqref="C169" xr:uid="{00000000-0002-0000-0000-000000000000}">
      <formula1>"4,6,15"</formula1>
      <formula2>0</formula2>
    </dataValidation>
  </dataValidations>
  <hyperlinks>
    <hyperlink ref="A9" r:id="rId1" display="Номер тел.: 89022368661   E-mail: showbelll@yandex.ru" xr:uid="{00000000-0004-0000-0000-000000000000}"/>
  </hyperlinks>
  <pageMargins left="0.74791666666666701" right="0.39374999999999999" top="0.39374999999999999" bottom="0.39374999999999999" header="0.51180555555555496" footer="0"/>
  <pageSetup paperSize="9" scale="48" firstPageNumber="0" orientation="portrait" horizontalDpi="300" verticalDpi="300"/>
  <headerFooter>
    <oddFooter>&amp;R&amp;P</oddFooter>
  </headerFooter>
  <rowBreaks count="2" manualBreakCount="2">
    <brk id="65" max="16383" man="1"/>
    <brk id="1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
  <sheetViews>
    <sheetView zoomScale="80" zoomScaleNormal="80" workbookViewId="0">
      <selection activeCell="D4" sqref="D4"/>
    </sheetView>
  </sheetViews>
  <sheetFormatPr defaultColWidth="11.5546875" defaultRowHeight="13.2" x14ac:dyDescent="0.25"/>
  <cols>
    <col min="1" max="1" width="9.109375" style="123" customWidth="1"/>
    <col min="2" max="2" width="33.6640625" style="123" customWidth="1"/>
    <col min="3" max="3" width="21.109375" style="123" customWidth="1"/>
    <col min="4" max="4" width="20" style="123" customWidth="1"/>
    <col min="5" max="5" width="24.33203125" style="123" customWidth="1"/>
    <col min="6" max="64" width="8.77734375" customWidth="1"/>
  </cols>
  <sheetData>
    <row r="1" spans="1:5" ht="17.399999999999999" x14ac:dyDescent="0.25">
      <c r="A1" s="175" t="s">
        <v>175</v>
      </c>
      <c r="B1" s="175"/>
      <c r="C1" s="175"/>
      <c r="D1" s="175"/>
      <c r="E1" s="175"/>
    </row>
    <row r="2" spans="1:5" ht="17.399999999999999" x14ac:dyDescent="0.25">
      <c r="A2" s="124"/>
      <c r="B2" s="124"/>
      <c r="C2" s="124"/>
      <c r="D2" s="124"/>
      <c r="E2" s="124" t="s">
        <v>176</v>
      </c>
    </row>
    <row r="3" spans="1:5" ht="15" x14ac:dyDescent="0.25">
      <c r="A3" s="125"/>
      <c r="B3" s="126"/>
      <c r="C3" s="126"/>
      <c r="D3" s="126"/>
      <c r="E3" s="126"/>
    </row>
    <row r="4" spans="1:5" ht="34.799999999999997" x14ac:dyDescent="0.25">
      <c r="A4" s="127" t="s">
        <v>177</v>
      </c>
      <c r="B4" s="128" t="s">
        <v>178</v>
      </c>
      <c r="C4" s="128" t="s">
        <v>179</v>
      </c>
      <c r="D4" s="128" t="s">
        <v>123</v>
      </c>
      <c r="E4" s="128" t="s">
        <v>180</v>
      </c>
    </row>
    <row r="5" spans="1:5" ht="15.6" x14ac:dyDescent="0.25">
      <c r="A5" s="129">
        <v>1</v>
      </c>
      <c r="B5" s="129" t="s">
        <v>181</v>
      </c>
      <c r="C5" s="130">
        <v>5000</v>
      </c>
      <c r="D5" s="131">
        <v>2</v>
      </c>
      <c r="E5" s="130">
        <f>C5*D5</f>
        <v>10000</v>
      </c>
    </row>
    <row r="6" spans="1:5" ht="15.6" x14ac:dyDescent="0.25">
      <c r="A6" s="129">
        <v>2</v>
      </c>
      <c r="B6" s="129" t="s">
        <v>182</v>
      </c>
      <c r="C6" s="130">
        <v>15000</v>
      </c>
      <c r="D6" s="131">
        <v>1</v>
      </c>
      <c r="E6" s="130">
        <f>C6*D6</f>
        <v>15000</v>
      </c>
    </row>
    <row r="7" spans="1:5" ht="15.6" x14ac:dyDescent="0.25">
      <c r="A7" s="129">
        <v>3</v>
      </c>
      <c r="B7" s="129" t="s">
        <v>183</v>
      </c>
      <c r="C7" s="130">
        <v>4500</v>
      </c>
      <c r="D7" s="131">
        <v>2</v>
      </c>
      <c r="E7" s="130">
        <f>C7*D7</f>
        <v>9000</v>
      </c>
    </row>
    <row r="8" spans="1:5" ht="15.6" x14ac:dyDescent="0.25">
      <c r="A8" s="129">
        <v>4</v>
      </c>
      <c r="B8" s="129" t="s">
        <v>184</v>
      </c>
      <c r="C8" s="130">
        <v>4000</v>
      </c>
      <c r="D8" s="131">
        <v>4</v>
      </c>
      <c r="E8" s="130">
        <f>C8*D8</f>
        <v>16000</v>
      </c>
    </row>
    <row r="9" spans="1:5" ht="15.6" x14ac:dyDescent="0.25">
      <c r="A9" s="129">
        <v>5</v>
      </c>
      <c r="B9" s="129"/>
      <c r="C9" s="130"/>
      <c r="D9" s="131"/>
      <c r="E9" s="130">
        <f>C9*D9</f>
        <v>0</v>
      </c>
    </row>
    <row r="10" spans="1:5" ht="15.6" x14ac:dyDescent="0.25">
      <c r="A10" s="129">
        <v>6</v>
      </c>
      <c r="B10" s="129"/>
      <c r="C10" s="130"/>
      <c r="D10" s="131"/>
      <c r="E10" s="130"/>
    </row>
    <row r="11" spans="1:5" ht="15.6" x14ac:dyDescent="0.25">
      <c r="A11" s="176"/>
      <c r="B11" s="176" t="s">
        <v>185</v>
      </c>
      <c r="C11" s="132"/>
      <c r="D11" s="133">
        <f>SUM(D5:D10)</f>
        <v>9</v>
      </c>
      <c r="E11" s="132">
        <f>SUM(E5:E10)</f>
        <v>50000</v>
      </c>
    </row>
  </sheetData>
  <mergeCells count="2">
    <mergeCell ref="A1:E1"/>
    <mergeCell ref="A11:B11"/>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262</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БизнесПлан</vt:lpstr>
      <vt:lpstr>План продаж</vt:lpstr>
      <vt:lpstr>БизнесПлан!Print_Area_0_0</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Генчик</dc:creator>
  <dc:description/>
  <cp:lastModifiedBy>николай шачнев</cp:lastModifiedBy>
  <cp:revision>28</cp:revision>
  <cp:lastPrinted>2024-11-28T08:26:42Z</cp:lastPrinted>
  <dcterms:created xsi:type="dcterms:W3CDTF">2009-05-20T11:30:47Z</dcterms:created>
  <dcterms:modified xsi:type="dcterms:W3CDTF">2025-04-07T05:17:27Z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Дом</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