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22315388-3977-4BD3-8E80-0BA325225E6C}" xr6:coauthVersionLast="37" xr6:coauthVersionMax="37" xr10:uidLastSave="{00000000-0000-0000-0000-000000000000}"/>
  <bookViews>
    <workbookView xWindow="0" yWindow="0" windowWidth="16380" windowHeight="8196" tabRatio="500" xr2:uid="{00000000-000D-0000-FFFF-FFFF00000000}"/>
  </bookViews>
  <sheets>
    <sheet name="БизнесПлан" sheetId="1" r:id="rId1"/>
    <sheet name="План продаж" sheetId="2" r:id="rId2"/>
  </sheets>
  <definedNames>
    <definedName name="месСебест">БизнесПлан!$E$142</definedName>
    <definedName name="месячнаяПрограмма">БизнесПлан!#REF!</definedName>
    <definedName name="_xlnm.Print_Area" localSheetId="0">БизнесПлан!$A$1:$G$188</definedName>
  </definedNames>
  <calcPr calcId="179021" refMode="R1C1" calcOnSave="0"/>
  <extLst>
    <ext xmlns:loext="http://schemas.libreoffice.org/" uri="{7626C862-2A13-11E5-B345-FEFF819CDC9F}">
      <loext:extCalcPr stringRefSyntax="ExcelA1"/>
    </ext>
  </extLst>
</workbook>
</file>

<file path=xl/calcChain.xml><?xml version="1.0" encoding="utf-8"?>
<calcChain xmlns="http://schemas.openxmlformats.org/spreadsheetml/2006/main">
  <c r="D11" i="2" l="1"/>
  <c r="C11" i="2"/>
  <c r="E9" i="2"/>
  <c r="E8" i="2"/>
  <c r="E7" i="2"/>
  <c r="E6" i="2"/>
  <c r="E5" i="2"/>
  <c r="E11" i="2" s="1"/>
  <c r="D168" i="1" s="1"/>
  <c r="D172" i="1"/>
  <c r="D166" i="1"/>
  <c r="C144" i="1"/>
  <c r="F133" i="1"/>
  <c r="F134" i="1" s="1"/>
  <c r="C96" i="1" s="1"/>
  <c r="F96" i="1" s="1"/>
  <c r="C125" i="1"/>
  <c r="C146" i="1" s="1"/>
  <c r="D117" i="1"/>
  <c r="C95" i="1" s="1"/>
  <c r="F95" i="1" s="1"/>
  <c r="D100" i="1"/>
  <c r="E95" i="1" s="1"/>
  <c r="E99" i="1"/>
  <c r="E98" i="1"/>
  <c r="E97" i="1"/>
  <c r="E96" i="1"/>
  <c r="E94" i="1"/>
  <c r="C94" i="1"/>
  <c r="E93" i="1"/>
  <c r="C93" i="1"/>
  <c r="F92" i="1"/>
  <c r="E92" i="1"/>
  <c r="C85" i="1"/>
  <c r="C97" i="1" s="1"/>
  <c r="F97" i="1" s="1"/>
  <c r="E69" i="1"/>
  <c r="F69" i="1" s="1"/>
  <c r="C23" i="1"/>
  <c r="C99" i="1" l="1"/>
  <c r="F99" i="1" s="1"/>
  <c r="G69" i="1"/>
  <c r="G70" i="1" s="1"/>
  <c r="C145" i="1" s="1"/>
  <c r="D41" i="1"/>
  <c r="C178" i="1"/>
  <c r="C143" i="1" a="1"/>
  <c r="C143" i="1" s="1"/>
  <c r="C147" i="1" l="1"/>
  <c r="C98" i="1"/>
  <c r="F98" i="1" s="1"/>
  <c r="F100" i="1" s="1"/>
  <c r="C24" i="1" s="1"/>
  <c r="C179" i="1"/>
  <c r="C148" i="1"/>
  <c r="C154" i="1" s="1"/>
  <c r="C180" i="1"/>
  <c r="C100" i="1"/>
  <c r="C181" i="1" l="1"/>
  <c r="C182" i="1" s="1"/>
  <c r="C184" i="1"/>
  <c r="C21" i="1"/>
  <c r="C156" i="1"/>
  <c r="C157" i="1" s="1"/>
  <c r="C183" i="1"/>
</calcChain>
</file>

<file path=xl/sharedStrings.xml><?xml version="1.0" encoding="utf-8"?>
<sst xmlns="http://schemas.openxmlformats.org/spreadsheetml/2006/main" count="206" uniqueCount="187">
  <si>
    <t>БИЗНЕС – ПЛАН</t>
  </si>
  <si>
    <t>I. </t>
  </si>
  <si>
    <t>ИНФОРМАЦИОННЫЕ ДАННЫЕ</t>
  </si>
  <si>
    <t xml:space="preserve">1.1 Сведения о предпринимателе:
          </t>
  </si>
  <si>
    <t>Сведения о предпринимателе:</t>
  </si>
  <si>
    <t>1.2. Образование и квалификация предпринимателя:</t>
  </si>
  <si>
    <t>Образование и квалификация предпринимателя:</t>
  </si>
  <si>
    <t>Наименование учебного учреждения: Самарский Государственный Экономический Университет</t>
  </si>
  <si>
    <t>Квалификация/специальность по диплому: Экономика Труда</t>
  </si>
  <si>
    <t xml:space="preserve">1.3. Вид предпринимательской деятельности: </t>
  </si>
  <si>
    <t xml:space="preserve">Вид предпринимательской деятельности: </t>
  </si>
  <si>
    <r>
      <rPr>
        <sz val="12"/>
        <rFont val="Courier New"/>
        <family val="3"/>
        <charset val="204"/>
      </rPr>
      <t>Продукция/услуги</t>
    </r>
    <r>
      <rPr>
        <sz val="12"/>
        <color rgb="FF0000FF"/>
        <rFont val="Courier New"/>
        <family val="3"/>
        <charset val="204"/>
      </rPr>
      <t>: Индивидуальные тренировки на Реформере по Пилатесу</t>
    </r>
  </si>
  <si>
    <t>1.4. Организационнно-правовая форма (Самозанятый/ИП):</t>
  </si>
  <si>
    <t>Организационнно-правовая форма (Самозанятый/ИП):</t>
  </si>
  <si>
    <t xml:space="preserve"> Самозанятый</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</si>
  <si>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</si>
  <si>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</si>
  <si>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</si>
  <si>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</si>
  <si>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</si>
  <si>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</si>
  <si>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</si>
  <si>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</si>
  <si>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</si>
  <si>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 xml:space="preserve">Тип помещения: нежилое помещение </t>
  </si>
  <si>
    <t>Право использования (собственность/аренда): Аренда зала</t>
  </si>
  <si>
    <t xml:space="preserve">Используемая площадь: 20-25 м2 </t>
  </si>
  <si>
    <t>2.                СУЩЕСТВО ПРОЕКТА</t>
  </si>
  <si>
    <t>СУЩЕСТВО ПРОЕКТА</t>
  </si>
  <si>
    <r>
      <rPr>
        <b/>
        <sz val="14"/>
        <rFont val="Courier New"/>
        <family val="3"/>
        <charset val="204"/>
      </rPr>
      <t>2.1. Полное название вида предпринимательской деятельности с указанием кодов ОКВЭД:</t>
    </r>
    <r>
      <rPr>
        <sz val="12"/>
        <rFont val="Courier New"/>
        <family val="3"/>
        <charset val="204"/>
      </rPr>
      <t xml:space="preserve"> «</t>
    </r>
    <r>
      <rPr>
        <sz val="12"/>
        <color rgb="FF0000FF"/>
        <rFont val="Courier New"/>
        <family val="3"/>
        <charset val="204"/>
      </rPr>
      <t>Деятельность физкультурная оздоровителльная»</t>
    </r>
  </si>
  <si>
    <r>
      <rPr>
        <b/>
        <sz val="14"/>
        <rFont val="Courier New"/>
        <family val="3"/>
        <charset val="204"/>
      </rPr>
      <t>2.2. Полное перечисление выпускаемой продукции, товаров, услуг и т.д.:</t>
    </r>
    <r>
      <rPr>
        <sz val="12"/>
        <rFont val="Courier New"/>
        <family val="3"/>
        <charset val="204"/>
      </rPr>
      <t xml:space="preserve"> </t>
    </r>
    <r>
      <rPr>
        <sz val="12"/>
        <color rgb="FF0000FF"/>
        <rFont val="Courier New"/>
        <family val="3"/>
        <charset val="204"/>
      </rPr>
      <t>Индивидуальные тренировки на Реформере по Пилатесу.</t>
    </r>
  </si>
  <si>
    <r>
      <rPr>
        <b/>
        <sz val="14"/>
        <rFont val="Courier New"/>
        <family val="3"/>
        <charset val="204"/>
      </rPr>
      <t xml:space="preserve">2.3.
</t>
    </r>
    <r>
      <rPr>
        <b/>
        <sz val="14"/>
        <color rgb="FF0000FF"/>
        <rFont val="Courier New"/>
        <family val="3"/>
        <charset val="204"/>
      </rPr>
      <t xml:space="preserve">
</t>
    </r>
  </si>
  <si>
    <t xml:space="preserve"> Характеристики услуги: </t>
  </si>
  <si>
    <t>Тренировки по Пилатесу на Реформере позволяют улучшить контроль над телом, растянуть и укрепить мышечный каркас, а также приобрести красивую осанку и здоровый позвоночник.</t>
  </si>
  <si>
    <t>Сам Реформер представляет собой двигательную платформу с пружинами и петлями для рук и ног, где можно выполнять силовые упражнения  на все группы мышц, упражнения на баланс за счет нестабильной платформы и упражнения на растяжку.</t>
  </si>
  <si>
    <t>2.4. Планируемый объем продаж (выручка) за месяц:</t>
  </si>
  <si>
    <r>
      <rPr>
        <b/>
        <sz val="14"/>
        <rFont val="Courier New"/>
        <family val="3"/>
        <charset val="204"/>
      </rPr>
      <t>2.5. Время, необходимое для начала деятельности:</t>
    </r>
    <r>
      <rPr>
        <sz val="12"/>
        <rFont val="Courier New"/>
        <family val="3"/>
        <charset val="204"/>
      </rPr>
      <t xml:space="preserve"> </t>
    </r>
    <r>
      <rPr>
        <sz val="12"/>
        <color rgb="FF0000FF"/>
        <rFont val="Courier New"/>
        <family val="3"/>
        <charset val="204"/>
      </rPr>
      <t>2 месяца</t>
    </r>
  </si>
  <si>
    <r>
      <rPr>
        <b/>
        <sz val="14"/>
        <rFont val="Courier New"/>
        <family val="3"/>
        <charset val="204"/>
      </rPr>
      <t>2.6. Требуется ли разрешение соответствующих органов (СЭС, пожарная охрана и т.д.):</t>
    </r>
    <r>
      <rPr>
        <sz val="12"/>
        <rFont val="Courier New"/>
        <family val="3"/>
        <charset val="204"/>
      </rPr>
      <t xml:space="preserve"> </t>
    </r>
    <r>
      <rPr>
        <sz val="12"/>
        <color rgb="FF0000FF"/>
        <rFont val="Courier New"/>
        <family val="3"/>
        <charset val="204"/>
      </rPr>
      <t>не требуется. Помещение обеспечено всеми системами</t>
    </r>
    <r>
      <rPr>
        <sz val="12"/>
        <rFont val="Courier New"/>
        <family val="3"/>
        <charset val="204"/>
      </rPr>
      <t>.</t>
    </r>
  </si>
  <si>
    <t>2.7. Имеющиеся активы для реализации преокта:</t>
  </si>
  <si>
    <t>Доп. Оборудование для Пилатеса: Коврики, гантели, роллы, массажные мячи, кольца для пилатеса.</t>
  </si>
  <si>
    <t>Мед. Книжка</t>
  </si>
  <si>
    <t>3. ПЛАН ПРОИЗВОДСТВА И СБЫТА ПРОДУКЦИИ, ТОВАРОВ, УСЛУГ.</t>
  </si>
  <si>
    <t xml:space="preserve">3.1. </t>
  </si>
  <si>
    <t xml:space="preserve"> Краткое описание производственного процесса:</t>
  </si>
  <si>
    <t>Встреча с клиентом,</t>
  </si>
  <si>
    <t xml:space="preserve">Выяснить пожелания, </t>
  </si>
  <si>
    <t xml:space="preserve">Проконсультировать по услуге, </t>
  </si>
  <si>
    <t>Провести разминку</t>
  </si>
  <si>
    <t xml:space="preserve">Провести основную часть тренировки </t>
  </si>
  <si>
    <t>Провести заминку/растяжку</t>
  </si>
  <si>
    <t>Обсудить планы на дальнейшую тренировку</t>
  </si>
  <si>
    <t>Сделать расчет. Выдать чек</t>
  </si>
  <si>
    <t xml:space="preserve">3.2. </t>
  </si>
  <si>
    <t>Условия, необходимые для реализации проекта:</t>
  </si>
  <si>
    <r>
      <rPr>
        <u/>
        <sz val="12"/>
        <rFont val="Courier New"/>
        <family val="3"/>
        <charset val="204"/>
      </rPr>
      <t>помещение, энергоносители (эл.энергия, вода, газ)</t>
    </r>
    <r>
      <rPr>
        <sz val="12"/>
        <rFont val="Courier New"/>
        <family val="3"/>
        <charset val="204"/>
      </rPr>
      <t xml:space="preserve">: </t>
    </r>
    <r>
      <rPr>
        <sz val="12"/>
        <color rgb="FF0000FF"/>
        <rFont val="Courier New"/>
        <family val="3"/>
        <charset val="204"/>
      </rPr>
      <t xml:space="preserve">Электроэнергия, отопление, вода и канализация есть в помещение.
</t>
    </r>
  </si>
  <si>
    <r>
      <rPr>
        <u/>
        <sz val="12"/>
        <rFont val="Courier New"/>
        <family val="3"/>
        <charset val="204"/>
      </rPr>
      <t>инструмент (перечислить)</t>
    </r>
    <r>
      <rPr>
        <sz val="12"/>
        <rFont val="Courier New"/>
        <family val="3"/>
        <charset val="204"/>
      </rPr>
      <t xml:space="preserve">: </t>
    </r>
  </si>
  <si>
    <r>
      <rPr>
        <u/>
        <sz val="12"/>
        <rFont val="Courier New"/>
        <family val="3"/>
        <charset val="204"/>
      </rPr>
      <t>сырье, материалы, покупные комплектующие изделия (перечислить)</t>
    </r>
    <r>
      <rPr>
        <sz val="12"/>
        <rFont val="Courier New"/>
        <family val="3"/>
        <charset val="204"/>
      </rPr>
      <t xml:space="preserve">: </t>
    </r>
  </si>
  <si>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</si>
  <si>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</si>
  <si>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</si>
  <si>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</si>
  <si>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</si>
  <si>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</si>
  <si>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</si>
  <si>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</si>
  <si>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</si>
  <si>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r>
      <rPr>
        <sz val="12"/>
        <rFont val="Courier New"/>
        <family val="3"/>
        <charset val="204"/>
      </rPr>
      <t xml:space="preserve">Конкурентная способность (наличие конкурента): 
</t>
    </r>
    <r>
      <rPr>
        <sz val="12"/>
        <color rgb="FF0000FF"/>
        <rFont val="Courier New"/>
        <family val="3"/>
        <charset val="204"/>
      </rPr>
      <t>В районе студии есть несколько конкурентов. 
Студия "Kind Of Sport" — пилатес студия премиального уровня. Рассчитан на состоятельных клиентов. Стоимость индивидуального часового занятия - 3500 руб.
Фитнес клуб Luxury Fitness с тренажером Реформер — обычные клиенты средней категории. Стоимость индивидуального занятия 1500 рублей (при наличии абонемента).
Премиальный салон не составляют существенную конкуренцию,так как имеет слишком высокие цены и ограниченное число клиентов. 
Фитнес клуб является конкурентом, но не каждый клиент захочет приобретать абонемент, чтобы посещать занятия. Также мое конкурентное преимущество будет в высоком качестве и цене ниже по сравнению с загруженным фитнес клубом.</t>
    </r>
  </si>
  <si>
    <r>
      <rPr>
        <sz val="12"/>
        <rFont val="Courier New"/>
        <family val="3"/>
        <charset val="204"/>
      </rPr>
      <t>Основной сегмент клиентов (кто в основном покупает продукцию/услуги):</t>
    </r>
    <r>
      <rPr>
        <sz val="12"/>
        <color rgb="FF0000FF"/>
        <rFont val="Courier New"/>
        <family val="3"/>
        <charset val="204"/>
      </rPr>
      <t xml:space="preserve"> Домохозяйки с высоким доходом семьи, работающие женщины и девушки среднего уровня дохода.</t>
    </r>
  </si>
  <si>
    <r>
      <rPr>
        <sz val="12"/>
        <rFont val="Courier New"/>
        <family val="3"/>
        <charset val="204"/>
      </rPr>
      <t xml:space="preserve">Уровень цены (по сравнению с аналогом): </t>
    </r>
    <r>
      <rPr>
        <sz val="12"/>
        <color rgb="FF0000FF"/>
        <rFont val="Courier New"/>
        <family val="3"/>
        <charset val="204"/>
      </rPr>
      <t>1200 против 1500</t>
    </r>
  </si>
  <si>
    <r>
      <rPr>
        <sz val="12"/>
        <rFont val="Courier New"/>
        <family val="3"/>
        <charset val="204"/>
      </rPr>
      <t xml:space="preserve">Каналы сбыта: </t>
    </r>
    <r>
      <rPr>
        <sz val="12"/>
        <color rgb="FF0000FF"/>
        <rFont val="Courier New"/>
        <family val="3"/>
        <charset val="204"/>
      </rPr>
      <t>Реализация услуг в Арендованном зале</t>
    </r>
  </si>
  <si>
    <r>
      <rPr>
        <sz val="12"/>
        <rFont val="Courier New"/>
        <family val="3"/>
        <charset val="204"/>
      </rPr>
      <t>Реклама (необходимость, её виды):</t>
    </r>
    <r>
      <rPr>
        <sz val="12"/>
        <color rgb="FF0000FF"/>
        <rFont val="Courier New"/>
        <family val="3"/>
        <charset val="204"/>
      </rPr>
      <t>Реклама Авито, Яндекс, Соц.сети за счет собственных средств</t>
    </r>
  </si>
  <si>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</si>
  <si>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</si>
  <si>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</si>
  <si>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</si>
  <si>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</si>
  <si>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</si>
  <si>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</si>
  <si>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Итого:</t>
  </si>
  <si>
    <t xml:space="preserve">4.2. Общая стоимость проекта </t>
  </si>
  <si>
    <t>Таблица 2</t>
  </si>
  <si>
    <t>Наименование затрат</t>
  </si>
  <si>
    <t>Источник финансирования</t>
  </si>
  <si>
    <t>Соц. Контракт, р.</t>
  </si>
  <si>
    <r>
      <rPr>
        <sz val="12"/>
        <rFont val="Arial"/>
        <family val="2"/>
        <charset val="204"/>
      </rPr>
      <t xml:space="preserve">Доля от выплаты гражданину по соцконтракту, % </t>
    </r>
    <r>
      <rPr>
        <b/>
        <sz val="16"/>
        <rFont val="Arial"/>
        <family val="2"/>
        <charset val="204"/>
      </rPr>
      <t>*</t>
    </r>
  </si>
  <si>
    <t>Личные средства, р.</t>
  </si>
  <si>
    <t>Аренда и коммунальные платеж за 1 месяц</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</si>
  <si>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</si>
  <si>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</si>
  <si>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</si>
  <si>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</si>
  <si>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</si>
  <si>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</si>
  <si>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</si>
  <si>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r>
      <rPr>
        <i/>
        <sz val="10"/>
        <rFont val="Courier New"/>
        <family val="3"/>
        <charset val="204"/>
      </rPr>
      <t xml:space="preserve"> * -</t>
    </r>
    <r>
      <rPr>
        <b/>
        <i/>
        <sz val="10"/>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</si>
  <si>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</si>
  <si>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</si>
  <si>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</si>
  <si>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до 15%:  на  приобретение  материально-производственных запасов, необходимых для осуществления предпринимательской деятельности</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</si>
  <si>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</si>
  <si>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</si>
  <si>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</si>
  <si>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</si>
  <si>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</si>
  <si>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</si>
  <si>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</si>
  <si>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</si>
  <si>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Реформер трапеция</t>
  </si>
  <si>
    <t>шт</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</si>
  <si>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</si>
  <si>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</si>
  <si>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</si>
  <si>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</si>
  <si>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</si>
  <si>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Размещение  и  продвижение   на  торговых площадках  в Интернет, в сервисах объявлений </t>
  </si>
  <si>
    <t>(Авито, яндекс услуги)</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</si>
  <si>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</si>
  <si>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</si>
  <si>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</si>
  <si>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</si>
  <si>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</si>
  <si>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</si>
  <si>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</si>
  <si>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</si>
  <si>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</si>
  <si>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Стоимость (руб.)</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</si>
  <si>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</si>
  <si>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</si>
  <si>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</si>
  <si>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</si>
  <si>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</si>
  <si>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 и коммунальные платежи</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</si>
  <si>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</si>
  <si>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</si>
  <si>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</si>
  <si>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</si>
  <si>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</si>
  <si>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</si>
  <si>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</si>
  <si>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</si>
  <si>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</si>
  <si>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</si>
  <si>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</si>
  <si>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</si>
  <si>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</si>
  <si>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</si>
  <si>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</si>
  <si>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</si>
  <si>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</si>
  <si>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</si>
  <si>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</si>
  <si>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час</t>
  </si>
  <si>
    <t>количество</t>
  </si>
  <si>
    <t>Планируемая цена реализации единицы продукции, рублей</t>
  </si>
  <si>
    <t>(см. план продаж)</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</si>
  <si>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</si>
  <si>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</si>
  <si>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</si>
  <si>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</si>
  <si>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</si>
  <si>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</si>
  <si>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</si>
  <si>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</si>
  <si>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</si>
  <si>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</si>
  <si>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</si>
  <si>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</si>
  <si>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</si>
  <si>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</si>
  <si>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Намечаемые объемы реализации услуг (продукции) в месяц</t>
  </si>
  <si>
    <t>Таблица 8.1.</t>
  </si>
  <si>
    <t>№</t>
  </si>
  <si>
    <t>Наименование товара/группы товаров</t>
  </si>
  <si>
    <t>Цена</t>
  </si>
  <si>
    <t>Сумма</t>
  </si>
  <si>
    <t xml:space="preserve">Индивидуальная тренировка </t>
  </si>
  <si>
    <t>ИТОГО:</t>
  </si>
  <si>
    <t>предпринимательского проекта : Пилатес</t>
  </si>
  <si>
    <t>Фамилия, имя и отчество (последнее - при наличии) предпринимателя: Парамонова Екатерина Владимировна</t>
  </si>
  <si>
    <t xml:space="preserve">ИНН </t>
  </si>
  <si>
    <t xml:space="preserve">Адрес регистрации: 443035, г. Самара, </t>
  </si>
  <si>
    <t xml:space="preserve">Номер тел.:   E-mail: </t>
  </si>
  <si>
    <r>
      <t xml:space="preserve">Дата рождения: 
</t>
    </r>
    <r>
      <rPr>
        <sz val="12"/>
        <color rgb="FF0000FF"/>
        <rFont val="Courier New"/>
        <family val="3"/>
        <charset val="204"/>
      </rPr>
      <t xml:space="preserve">
</t>
    </r>
    <r>
      <rPr>
        <sz val="12"/>
        <rFont val="Courier New"/>
        <family val="3"/>
        <charset val="204"/>
      </rPr>
      <t xml:space="preserve"> </t>
    </r>
  </si>
  <si>
    <t>Уровень (вид) образования: Высшее</t>
  </si>
  <si>
    <t>Факты, подтверждающие квалификацию по выбранному виду деятельности (если вид деятельности не совпадает с основным образованием): Прошла курсы в школе Пилатеса «The Pilates Place Studios» и получила специальность «Преподаватель Пилатеса на Реформере. Прошла курсы и получила диплом о профессиональной переподготовке по программе «Инструктор групповых программ» 260 часов, «Тренер преподаватель» от 20.08.2023. С 2023 по 2024 год работала в Фитнес клубе « Luxury Fitness» преподавателем индивидуальных занятий на Реформере для Пилатеса.</t>
  </si>
  <si>
    <t xml:space="preserve">Адрес: г. Самара, Промышленный р-н, </t>
  </si>
  <si>
    <r>
      <t>приобретение основных средств, материальных запасов (перечислить)</t>
    </r>
    <r>
      <rPr>
        <sz val="12"/>
        <rFont val="Courier New"/>
        <family val="3"/>
        <charset val="204"/>
      </rPr>
      <t xml:space="preserve">: </t>
    </r>
    <r>
      <rPr>
        <sz val="12"/>
        <color rgb="FF0000CC"/>
        <rFont val="Courier New"/>
        <family val="3"/>
        <charset val="204"/>
      </rPr>
      <t>Реформер трапеция</t>
    </r>
    <r>
      <rPr>
        <sz val="12"/>
        <rFont val="Courier New"/>
        <family val="3"/>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</si>
</sst>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р.&quot;"/>
    <numFmt numFmtId="165" formatCode="_-* #,##0.00&quot;р.&quot;_-;\-* #,##0.00&quot;р.&quot;_-;_-* \-??&quot;р.&quot;_-;_-@_-"/>
  </numFmts>
  <fonts count="23" x14ac:knownFonts="1">
    <font>
      <sz val="10"/>
      <name val="Arial Cyr"/>
      <charset val="204"/>
    </font>
    <font>
      <sz val="12"/>
      <name val="Courier New"/>
      <family val="3"/>
      <charset val="204"/>
    </font>
    <font>
      <b/>
      <sz val="18"/>
      <name val="Courier New"/>
      <family val="3"/>
      <charset val="204"/>
    </font>
    <font>
      <b/>
      <sz val="16"/>
      <name val="Courier New"/>
      <family val="3"/>
      <charset val="204"/>
    </font>
    <font>
      <b/>
      <sz val="14"/>
      <name val="Courier New"/>
      <family val="3"/>
      <charset val="204"/>
    </font>
    <font>
      <b/>
      <sz val="12"/>
      <name val="Courier New"/>
      <family val="3"/>
      <charset val="204"/>
    </font>
    <font>
      <sz val="12"/>
      <color rgb="FF0000FF"/>
      <name val="Courier New"/>
      <family val="3"/>
      <charset val="204"/>
    </font>
    <font>
      <b/>
      <sz val="14"/>
      <color rgb="FF0000FF"/>
      <name val="Courier New"/>
      <family val="3"/>
      <charset val="204"/>
    </font>
    <font>
      <u/>
      <sz val="12"/>
      <name val="Courier New"/>
      <family val="3"/>
      <charset val="204"/>
    </font>
    <font>
      <sz val="12"/>
      <color rgb="FF0000CC"/>
      <name val="Arial"/>
      <family val="2"/>
      <charset val="204"/>
    </font>
    <font>
      <b/>
      <sz val="10"/>
      <name val="Courier New"/>
      <family val="3"/>
      <charset val="204"/>
    </font>
    <font>
      <sz val="12"/>
      <name val="Arial"/>
      <family val="2"/>
      <charset val="204"/>
    </font>
    <font>
      <b/>
      <sz val="12"/>
      <name val="Arial"/>
      <family val="2"/>
      <charset val="204"/>
    </font>
    <font>
      <b/>
      <sz val="12"/>
      <color rgb="FF6415D9"/>
      <name val="Arial"/>
      <family val="2"/>
      <charset val="204"/>
    </font>
    <font>
      <b/>
      <sz val="16"/>
      <name val="Arial"/>
      <family val="2"/>
      <charset val="204"/>
    </font>
    <font>
      <i/>
      <sz val="10"/>
      <name val="Courier New"/>
      <family val="3"/>
      <charset val="204"/>
    </font>
    <font>
      <b/>
      <i/>
      <sz val="10"/>
      <name val="Courier New"/>
      <family val="3"/>
      <charset val="204"/>
    </font>
    <font>
      <b/>
      <sz val="12"/>
      <color rgb="FF0000CC"/>
      <name val="Arial"/>
      <family val="2"/>
      <charset val="204"/>
    </font>
    <font>
      <sz val="10"/>
      <name val="Courier New"/>
      <family val="3"/>
      <charset val="204"/>
    </font>
    <font>
      <sz val="14"/>
      <name val="Arial"/>
      <family val="2"/>
      <charset val="204"/>
    </font>
    <font>
      <sz val="10"/>
      <name val="Arial"/>
      <family val="2"/>
      <charset val="204"/>
    </font>
    <font>
      <sz val="10"/>
      <name val="Arial Cyr"/>
      <charset val="204"/>
    </font>
    <font>
      <sz val="12"/>
      <color rgb="FF0000CC"/>
      <name val="Courier New"/>
      <family val="3"/>
      <charset val="204"/>
    </font>
  </fonts>
  <fills count="5">
    <fill>
      <patternFill patternType="none"/>
    </fill>
    <fill>
      <patternFill patternType="gray125"/>
    </fill>
    <fill>
      <patternFill patternType="solid">
        <fgColor rgb="FFF2F2F2"/>
        <bgColor rgb="FFFFFFCC"/>
      </patternFill>
    </fill>
    <fill>
      <patternFill patternType="solid">
        <fgColor rgb="FFFFCC99"/>
        <bgColor rgb="FFC0C0C0"/>
      </patternFill>
    </fill>
    <fill>
      <patternFill patternType="solid">
        <fgColor rgb="FFCCFFCC"/>
        <bgColor rgb="FFCCFFFF"/>
      </patternFill>
    </fill>
  </fills>
  <borders count="24">
    <border>
      <left/>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165" fontId="21" fillId="0" borderId="0" applyBorder="0" applyProtection="0"/>
    <xf numFmtId="9" fontId="21" fillId="0" borderId="0" applyBorder="0" applyProtection="0"/>
  </cellStyleXfs>
  <cellXfs count="176">
    <xf numFmtId="0" fontId="0" fillId="0" borderId="0" xfId="0"/>
    <xf numFmtId="0" fontId="1" fillId="0" borderId="0" xfId="0" applyFont="1" applyAlignment="1" applyProtection="1">
      <protection locked="0"/>
    </xf>
    <xf numFmtId="0" fontId="1" fillId="0" borderId="0" xfId="0" applyFont="1" applyAlignment="1" applyProtection="1">
      <alignment wrapText="1"/>
      <protection locked="0"/>
    </xf>
    <xf numFmtId="0" fontId="1" fillId="0" borderId="0" xfId="0" applyFont="1" applyAlignment="1" applyProtection="1"/>
    <xf numFmtId="0" fontId="3" fillId="0" borderId="0" xfId="0" applyFont="1" applyAlignment="1" applyProtection="1">
      <alignment horizontal="left" vertical="center" wrapText="1"/>
      <protection locked="0"/>
    </xf>
    <xf numFmtId="0" fontId="4" fillId="2" borderId="0" xfId="0" applyFont="1" applyFill="1" applyAlignment="1" applyProtection="1">
      <alignment horizontal="left"/>
      <protection locked="0"/>
    </xf>
    <xf numFmtId="0" fontId="5" fillId="2" borderId="0" xfId="0" applyFont="1" applyFill="1" applyAlignment="1" applyProtection="1">
      <protection locked="0"/>
    </xf>
    <xf numFmtId="0" fontId="5" fillId="0" borderId="0" xfId="0" applyFont="1" applyAlignment="1" applyProtection="1"/>
    <xf numFmtId="0" fontId="4" fillId="0" borderId="1"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1" fillId="0" borderId="3" xfId="0" applyFont="1" applyBorder="1" applyAlignment="1" applyProtection="1">
      <alignment horizontal="left" vertical="top" wrapText="1"/>
      <protection locked="0"/>
    </xf>
    <xf numFmtId="0" fontId="4" fillId="0" borderId="4" xfId="0" applyFont="1" applyBorder="1" applyAlignment="1" applyProtection="1">
      <alignment vertical="top" wrapText="1"/>
      <protection locked="0"/>
    </xf>
    <xf numFmtId="0" fontId="1" fillId="0" borderId="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164" fontId="5" fillId="3" borderId="6" xfId="0" applyNumberFormat="1" applyFont="1" applyFill="1" applyBorder="1" applyAlignment="1" applyProtection="1">
      <alignment horizontal="center" vertical="center" shrinkToFit="1"/>
    </xf>
    <xf numFmtId="0" fontId="1" fillId="0" borderId="0" xfId="0" applyFont="1" applyBorder="1" applyAlignment="1" applyProtection="1">
      <alignment vertical="top" wrapText="1"/>
      <protection locked="0"/>
    </xf>
    <xf numFmtId="0" fontId="1" fillId="0" borderId="0" xfId="0" applyFont="1" applyAlignment="1" applyProtection="1">
      <alignment horizontal="left" vertical="top"/>
      <protection locked="0"/>
    </xf>
    <xf numFmtId="164" fontId="5" fillId="0" borderId="0" xfId="0" applyNumberFormat="1" applyFont="1" applyBorder="1" applyAlignment="1" applyProtection="1">
      <alignment horizontal="center" vertical="center" shrinkToFit="1"/>
      <protection locked="0"/>
    </xf>
    <xf numFmtId="0" fontId="4" fillId="0" borderId="0" xfId="0" applyFont="1" applyAlignment="1" applyProtection="1">
      <alignment vertical="top"/>
      <protection locked="0"/>
    </xf>
    <xf numFmtId="0" fontId="4" fillId="2" borderId="0" xfId="0" applyFont="1" applyFill="1" applyAlignment="1" applyProtection="1">
      <alignment horizontal="left" vertical="top"/>
      <protection locked="0"/>
    </xf>
    <xf numFmtId="0" fontId="5" fillId="2" borderId="0" xfId="0" applyFont="1" applyFill="1" applyAlignment="1" applyProtection="1">
      <alignment horizontal="left" vertical="top"/>
      <protection locked="0"/>
    </xf>
    <xf numFmtId="0" fontId="6" fillId="0" borderId="0" xfId="0" applyFont="1" applyBorder="1" applyAlignment="1" applyProtection="1">
      <alignment horizontal="left" vertical="top" wrapText="1"/>
      <protection locked="0"/>
    </xf>
    <xf numFmtId="164" fontId="5" fillId="3" borderId="3" xfId="0" applyNumberFormat="1" applyFont="1" applyFill="1" applyBorder="1" applyAlignment="1" applyProtection="1">
      <alignment vertical="top" shrinkToFit="1"/>
    </xf>
    <xf numFmtId="0" fontId="1" fillId="0" borderId="9" xfId="0" applyFont="1" applyBorder="1" applyAlignment="1" applyProtection="1">
      <alignment vertical="top"/>
      <protection locked="0"/>
    </xf>
    <xf numFmtId="0" fontId="4" fillId="0" borderId="5"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5" xfId="0" applyFont="1" applyBorder="1" applyAlignment="1" applyProtection="1">
      <protection locked="0"/>
    </xf>
    <xf numFmtId="0" fontId="1" fillId="0" borderId="3" xfId="0" applyFont="1" applyBorder="1" applyAlignment="1" applyProtection="1">
      <alignment horizontal="center" vertical="center" wrapText="1"/>
      <protection locked="0"/>
    </xf>
    <xf numFmtId="165" fontId="5" fillId="4" borderId="3" xfId="1"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164" fontId="10" fillId="3" borderId="3" xfId="0" applyNumberFormat="1" applyFont="1" applyFill="1" applyBorder="1" applyAlignment="1" applyProtection="1">
      <alignment vertical="top" wrapText="1"/>
    </xf>
    <xf numFmtId="164" fontId="10" fillId="3" borderId="3" xfId="0" applyNumberFormat="1" applyFont="1" applyFill="1" applyBorder="1" applyAlignment="1" applyProtection="1">
      <alignment horizontal="center" vertical="top" wrapText="1"/>
    </xf>
    <xf numFmtId="0" fontId="4" fillId="0" borderId="0" xfId="0" applyFont="1" applyAlignment="1" applyProtection="1">
      <protection locked="0"/>
    </xf>
    <xf numFmtId="0" fontId="1" fillId="0" borderId="0" xfId="0" applyFont="1" applyBorder="1" applyAlignment="1" applyProtection="1">
      <alignment horizontal="left" vertical="top" wrapText="1"/>
      <protection locked="0"/>
    </xf>
    <xf numFmtId="0" fontId="4" fillId="2" borderId="0" xfId="0" applyFont="1" applyFill="1" applyAlignment="1" applyProtection="1">
      <protection locked="0"/>
    </xf>
    <xf numFmtId="0" fontId="5" fillId="2" borderId="0" xfId="0" applyFont="1" applyFill="1" applyBorder="1" applyAlignment="1" applyProtection="1">
      <protection locked="0"/>
    </xf>
    <xf numFmtId="0" fontId="11" fillId="0" borderId="0" xfId="0" applyFont="1" applyAlignment="1" applyProtection="1">
      <alignment horizontal="left" wrapText="1"/>
      <protection locked="0"/>
    </xf>
    <xf numFmtId="0" fontId="12" fillId="0" borderId="0" xfId="0" applyFont="1" applyAlignment="1" applyProtection="1">
      <alignment horizontal="right" wrapText="1"/>
      <protection locked="0"/>
    </xf>
    <xf numFmtId="0" fontId="11" fillId="0" borderId="0" xfId="0" applyFont="1" applyAlignment="1" applyProtection="1"/>
    <xf numFmtId="0" fontId="11" fillId="0" borderId="3" xfId="0" applyFont="1" applyBorder="1" applyAlignment="1" applyProtection="1">
      <alignment horizontal="center" wrapText="1"/>
      <protection locked="0"/>
    </xf>
    <xf numFmtId="0" fontId="11" fillId="0" borderId="3"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1" fillId="0" borderId="0" xfId="0" applyFont="1" applyAlignment="1" applyProtection="1">
      <alignment vertical="center"/>
    </xf>
    <xf numFmtId="0" fontId="12" fillId="0" borderId="3" xfId="0" applyFont="1" applyBorder="1" applyAlignment="1" applyProtection="1">
      <alignment horizontal="center" wrapText="1"/>
      <protection locked="0"/>
    </xf>
    <xf numFmtId="0" fontId="12" fillId="0" borderId="0" xfId="0" applyFont="1" applyAlignment="1" applyProtection="1">
      <protection locked="0"/>
    </xf>
    <xf numFmtId="0" fontId="12" fillId="0" borderId="0" xfId="0" applyFont="1" applyAlignment="1" applyProtection="1"/>
    <xf numFmtId="164" fontId="11" fillId="3" borderId="3" xfId="0" applyNumberFormat="1" applyFont="1" applyFill="1" applyBorder="1" applyAlignment="1" applyProtection="1">
      <alignment vertical="center" wrapText="1" shrinkToFit="1"/>
    </xf>
    <xf numFmtId="164" fontId="13" fillId="4" borderId="3" xfId="0" applyNumberFormat="1" applyFont="1" applyFill="1" applyBorder="1" applyAlignment="1" applyProtection="1">
      <alignment horizontal="center" vertical="center" shrinkToFit="1"/>
      <protection locked="0"/>
    </xf>
    <xf numFmtId="0" fontId="11" fillId="0" borderId="3" xfId="0" applyFont="1" applyBorder="1" applyAlignment="1" applyProtection="1">
      <alignment horizontal="center" vertical="top" wrapText="1"/>
      <protection locked="0"/>
    </xf>
    <xf numFmtId="0" fontId="11" fillId="0" borderId="3" xfId="0" applyFont="1" applyBorder="1" applyAlignment="1" applyProtection="1">
      <alignment horizontal="left" vertical="top" wrapText="1"/>
      <protection locked="0"/>
    </xf>
    <xf numFmtId="164" fontId="12" fillId="3" borderId="3" xfId="0" applyNumberFormat="1" applyFont="1" applyFill="1" applyBorder="1" applyAlignment="1" applyProtection="1">
      <alignment horizontal="center" vertical="top" shrinkToFit="1"/>
      <protection locked="0"/>
    </xf>
    <xf numFmtId="0" fontId="11" fillId="0" borderId="0" xfId="0" applyFont="1" applyAlignment="1" applyProtection="1">
      <protection locked="0"/>
    </xf>
    <xf numFmtId="0" fontId="12" fillId="0" borderId="0" xfId="0" applyFont="1" applyAlignment="1" applyProtection="1">
      <alignment horizontal="center" wrapText="1"/>
      <protection locked="0"/>
    </xf>
    <xf numFmtId="0" fontId="11" fillId="0" borderId="0" xfId="0" applyFont="1" applyBorder="1" applyAlignment="1" applyProtection="1">
      <protection locked="0"/>
    </xf>
    <xf numFmtId="0" fontId="12" fillId="0" borderId="0" xfId="0" applyFont="1" applyBorder="1" applyAlignment="1" applyProtection="1">
      <alignment horizontal="left"/>
      <protection locked="0"/>
    </xf>
    <xf numFmtId="0" fontId="11" fillId="0" borderId="0" xfId="0" applyFont="1" applyBorder="1" applyAlignment="1" applyProtection="1"/>
    <xf numFmtId="0" fontId="12" fillId="0" borderId="3" xfId="0" applyFont="1" applyBorder="1" applyAlignment="1" applyProtection="1">
      <alignment horizontal="center" vertical="top" wrapText="1"/>
      <protection locked="0"/>
    </xf>
    <xf numFmtId="0" fontId="12" fillId="0" borderId="3" xfId="0" applyFont="1" applyBorder="1" applyAlignment="1" applyProtection="1">
      <alignment horizontal="center" vertical="center" wrapText="1"/>
      <protection locked="0"/>
    </xf>
    <xf numFmtId="0" fontId="11" fillId="4" borderId="3" xfId="0" applyFont="1" applyFill="1" applyBorder="1" applyAlignment="1" applyProtection="1">
      <alignment vertical="center" wrapText="1"/>
      <protection locked="0"/>
    </xf>
    <xf numFmtId="10" fontId="12" fillId="3" borderId="3" xfId="0" applyNumberFormat="1" applyFont="1" applyFill="1" applyBorder="1" applyAlignment="1" applyProtection="1">
      <alignment horizontal="center" vertical="center" shrinkToFit="1"/>
    </xf>
    <xf numFmtId="164" fontId="12" fillId="3" borderId="3" xfId="0" applyNumberFormat="1" applyFont="1" applyFill="1" applyBorder="1" applyAlignment="1" applyProtection="1">
      <alignment horizontal="center" vertical="center" shrinkToFit="1"/>
    </xf>
    <xf numFmtId="0" fontId="11" fillId="0" borderId="3" xfId="0" applyFont="1" applyBorder="1" applyAlignment="1" applyProtection="1">
      <alignment vertical="center"/>
      <protection locked="0"/>
    </xf>
    <xf numFmtId="0" fontId="11" fillId="0" borderId="3"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protection locked="0"/>
    </xf>
    <xf numFmtId="0" fontId="15" fillId="0" borderId="0" xfId="0" applyFont="1" applyBorder="1" applyAlignment="1" applyProtection="1">
      <alignment horizontal="left" vertical="top" wrapText="1"/>
      <protection locked="0"/>
    </xf>
    <xf numFmtId="0" fontId="15" fillId="0" borderId="0" xfId="0" applyFont="1" applyBorder="1" applyAlignment="1" applyProtection="1">
      <alignment horizontal="left" vertical="top"/>
      <protection locked="0"/>
    </xf>
    <xf numFmtId="0" fontId="11" fillId="0" borderId="0" xfId="0" applyFont="1" applyBorder="1" applyAlignment="1" applyProtection="1">
      <alignment horizontal="right"/>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xf>
    <xf numFmtId="0" fontId="12" fillId="0" borderId="14"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center" vertical="top" wrapText="1"/>
      <protection locked="0"/>
    </xf>
    <xf numFmtId="0" fontId="9" fillId="4" borderId="4"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164" fontId="17" fillId="4" borderId="3" xfId="0" applyNumberFormat="1" applyFont="1" applyFill="1" applyBorder="1" applyAlignment="1" applyProtection="1">
      <alignment horizontal="center" vertical="center" shrinkToFit="1"/>
      <protection locked="0"/>
    </xf>
    <xf numFmtId="0" fontId="11" fillId="0" borderId="3" xfId="0" applyFont="1" applyBorder="1" applyAlignment="1" applyProtection="1">
      <alignment vertical="top" wrapText="1"/>
      <protection locked="0"/>
    </xf>
    <xf numFmtId="164" fontId="12" fillId="3" borderId="3" xfId="0" applyNumberFormat="1" applyFont="1" applyFill="1" applyBorder="1" applyAlignment="1" applyProtection="1">
      <alignment horizontal="center" shrinkToFit="1"/>
      <protection locked="0"/>
    </xf>
    <xf numFmtId="0" fontId="11" fillId="0" borderId="0"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11" fillId="0" borderId="0" xfId="0" applyFont="1" applyBorder="1" applyAlignment="1" applyProtection="1">
      <alignment horizontal="right" vertical="top" wrapText="1"/>
      <protection locked="0"/>
    </xf>
    <xf numFmtId="0" fontId="12" fillId="0" borderId="0" xfId="0" applyFont="1" applyBorder="1" applyAlignment="1" applyProtection="1">
      <alignment horizontal="right"/>
      <protection locked="0"/>
    </xf>
    <xf numFmtId="0" fontId="11" fillId="0" borderId="0" xfId="0" applyFont="1" applyBorder="1" applyAlignment="1" applyProtection="1">
      <alignment vertical="top" wrapText="1"/>
    </xf>
    <xf numFmtId="164" fontId="11" fillId="3" borderId="3" xfId="0" applyNumberFormat="1" applyFont="1" applyFill="1" applyBorder="1" applyAlignment="1" applyProtection="1">
      <alignment vertical="center" wrapText="1" shrinkToFit="1"/>
      <protection locked="0"/>
    </xf>
    <xf numFmtId="0" fontId="18" fillId="0" borderId="0" xfId="0" applyFont="1" applyBorder="1" applyAlignment="1" applyProtection="1">
      <alignment horizontal="left" vertical="top" wrapText="1"/>
      <protection locked="0"/>
    </xf>
    <xf numFmtId="0" fontId="9" fillId="4" borderId="15" xfId="0" applyFont="1" applyFill="1" applyBorder="1" applyAlignment="1" applyProtection="1">
      <alignment horizontal="left" vertical="top" wrapText="1"/>
      <protection locked="0"/>
    </xf>
    <xf numFmtId="164" fontId="12" fillId="4" borderId="3" xfId="0" applyNumberFormat="1" applyFont="1" applyFill="1" applyBorder="1" applyAlignment="1" applyProtection="1">
      <alignment horizontal="center" vertical="center" shrinkToFit="1"/>
      <protection locked="0"/>
    </xf>
    <xf numFmtId="4" fontId="17" fillId="4" borderId="3" xfId="0" applyNumberFormat="1" applyFont="1" applyFill="1" applyBorder="1" applyAlignment="1" applyProtection="1">
      <alignment horizontal="center" vertical="center" shrinkToFit="1"/>
      <protection locked="0"/>
    </xf>
    <xf numFmtId="3" fontId="12" fillId="4" borderId="3" xfId="0" applyNumberFormat="1" applyFont="1" applyFill="1" applyBorder="1" applyAlignment="1" applyProtection="1">
      <alignment horizontal="center" vertical="top" shrinkToFit="1"/>
      <protection locked="0"/>
    </xf>
    <xf numFmtId="1" fontId="12" fillId="3" borderId="3" xfId="0" applyNumberFormat="1" applyFont="1" applyFill="1" applyBorder="1" applyAlignment="1" applyProtection="1">
      <alignment horizontal="center" vertical="top" shrinkToFit="1"/>
      <protection locked="0"/>
    </xf>
    <xf numFmtId="0" fontId="11" fillId="0" borderId="0" xfId="0" applyFont="1" applyBorder="1" applyAlignment="1" applyProtection="1">
      <alignment wrapText="1"/>
      <protection locked="0"/>
    </xf>
    <xf numFmtId="0" fontId="11" fillId="0" borderId="0" xfId="0" applyFont="1" applyBorder="1" applyAlignment="1" applyProtection="1">
      <alignment horizontal="right" wrapText="1"/>
      <protection locked="0"/>
    </xf>
    <xf numFmtId="0" fontId="11" fillId="0" borderId="0" xfId="0" applyFont="1" applyBorder="1" applyAlignment="1" applyProtection="1">
      <alignment horizontal="center" wrapText="1"/>
      <protection locked="0"/>
    </xf>
    <xf numFmtId="0" fontId="11" fillId="0" borderId="0" xfId="0" applyFont="1" applyBorder="1" applyAlignment="1" applyProtection="1">
      <alignment horizontal="left"/>
      <protection locked="0"/>
    </xf>
    <xf numFmtId="0" fontId="11" fillId="0" borderId="0" xfId="0" applyFont="1" applyAlignment="1" applyProtection="1">
      <alignment wrapText="1"/>
    </xf>
    <xf numFmtId="0" fontId="12" fillId="0" borderId="0" xfId="0" applyFont="1" applyBorder="1" applyAlignment="1" applyProtection="1"/>
    <xf numFmtId="164" fontId="11" fillId="3" borderId="3" xfId="0" applyNumberFormat="1" applyFont="1" applyFill="1" applyBorder="1" applyAlignment="1" applyProtection="1">
      <alignment horizontal="left" vertical="center" wrapText="1" shrinkToFit="1"/>
    </xf>
    <xf numFmtId="164" fontId="12" fillId="3" borderId="3" xfId="0" applyNumberFormat="1" applyFont="1" applyFill="1" applyBorder="1" applyAlignment="1" applyProtection="1">
      <alignment horizontal="center" vertical="center" wrapText="1" shrinkToFit="1"/>
    </xf>
    <xf numFmtId="0" fontId="11" fillId="0" borderId="0" xfId="0" applyFont="1" applyAlignment="1" applyProtection="1">
      <alignment wrapText="1"/>
      <protection locked="0"/>
    </xf>
    <xf numFmtId="164" fontId="12" fillId="3" borderId="3" xfId="0" applyNumberFormat="1" applyFont="1" applyFill="1" applyBorder="1" applyAlignment="1" applyProtection="1">
      <alignment horizontal="left" vertical="center" wrapText="1" shrinkToFit="1"/>
    </xf>
    <xf numFmtId="0" fontId="12" fillId="0" borderId="14"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3" borderId="3" xfId="0" applyFont="1" applyFill="1" applyBorder="1" applyAlignment="1" applyProtection="1">
      <alignment horizontal="left" vertical="center" wrapText="1"/>
      <protection locked="0"/>
    </xf>
    <xf numFmtId="164" fontId="12" fillId="3" borderId="3" xfId="0" applyNumberFormat="1" applyFont="1" applyFill="1" applyBorder="1" applyAlignment="1" applyProtection="1">
      <alignment horizontal="center" vertical="center" shrinkToFit="1"/>
      <protection locked="0"/>
    </xf>
    <xf numFmtId="9" fontId="12" fillId="3" borderId="3" xfId="2" applyFont="1" applyFill="1" applyBorder="1" applyAlignment="1" applyProtection="1">
      <alignment horizontal="center" vertical="center" shrinkToFit="1"/>
      <protection locked="0"/>
    </xf>
    <xf numFmtId="0" fontId="11" fillId="4" borderId="3" xfId="0" applyFont="1" applyFill="1" applyBorder="1" applyAlignment="1" applyProtection="1">
      <alignment horizontal="left" vertical="center" wrapText="1"/>
      <protection locked="0"/>
    </xf>
    <xf numFmtId="164" fontId="13" fillId="4" borderId="3" xfId="1" applyNumberFormat="1"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2" fillId="3" borderId="3" xfId="0" applyFont="1" applyFill="1" applyBorder="1" applyAlignment="1" applyProtection="1">
      <alignment horizontal="left" vertical="center" wrapText="1"/>
      <protection locked="0"/>
    </xf>
    <xf numFmtId="164" fontId="17" fillId="4" borderId="3" xfId="1" applyNumberFormat="1" applyFont="1" applyFill="1" applyBorder="1" applyAlignment="1" applyProtection="1">
      <alignment horizontal="center" vertical="center" shrinkToFit="1"/>
      <protection locked="0"/>
    </xf>
    <xf numFmtId="3" fontId="17" fillId="4" borderId="17" xfId="0" applyNumberFormat="1"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right"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wrapText="1"/>
      <protection locked="0"/>
    </xf>
    <xf numFmtId="0" fontId="11" fillId="0" borderId="14" xfId="0" applyFont="1" applyBorder="1" applyAlignment="1" applyProtection="1">
      <alignment horizontal="center" wrapText="1"/>
      <protection locked="0"/>
    </xf>
    <xf numFmtId="0" fontId="11" fillId="3" borderId="3" xfId="0" applyFont="1" applyFill="1" applyBorder="1" applyAlignment="1" applyProtection="1">
      <alignment horizontal="left" vertical="top" wrapText="1"/>
      <protection locked="0"/>
    </xf>
    <xf numFmtId="164" fontId="12" fillId="3" borderId="20" xfId="0" applyNumberFormat="1" applyFont="1" applyFill="1" applyBorder="1" applyAlignment="1" applyProtection="1">
      <alignment horizontal="center" vertical="top" wrapText="1"/>
      <protection locked="0"/>
    </xf>
    <xf numFmtId="10" fontId="12" fillId="3" borderId="20" xfId="2" applyNumberFormat="1" applyFont="1" applyFill="1" applyBorder="1" applyAlignment="1" applyProtection="1">
      <alignment horizontal="center" vertical="top" wrapText="1"/>
      <protection locked="0"/>
    </xf>
    <xf numFmtId="0" fontId="11" fillId="3" borderId="21" xfId="0" applyFont="1" applyFill="1" applyBorder="1" applyAlignment="1" applyProtection="1">
      <alignment horizontal="left" vertical="top" wrapText="1"/>
      <protection locked="0"/>
    </xf>
    <xf numFmtId="3" fontId="12" fillId="3" borderId="22" xfId="0" applyNumberFormat="1" applyFont="1" applyFill="1" applyBorder="1" applyAlignment="1" applyProtection="1">
      <alignment horizontal="center" vertical="top"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0" fillId="0" borderId="0" xfId="0" applyAlignment="1" applyProtection="1">
      <protection locked="0"/>
    </xf>
    <xf numFmtId="0" fontId="19"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20" fillId="0" borderId="0" xfId="0" applyFont="1" applyAlignment="1" applyProtection="1">
      <protection locked="0"/>
    </xf>
    <xf numFmtId="0" fontId="19" fillId="0" borderId="6"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3" fontId="17" fillId="4" borderId="3" xfId="1" applyNumberFormat="1" applyFont="1" applyFill="1" applyBorder="1" applyAlignment="1" applyProtection="1">
      <alignment horizontal="center" vertical="center" shrinkToFit="1"/>
      <protection locked="0"/>
    </xf>
    <xf numFmtId="3" fontId="12" fillId="3" borderId="3" xfId="0" applyNumberFormat="1" applyFont="1" applyFill="1" applyBorder="1" applyAlignment="1" applyProtection="1">
      <alignment horizontal="center" vertical="center" shrinkToFit="1"/>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4"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vertical="top" wrapText="1"/>
      <protection locked="0"/>
    </xf>
    <xf numFmtId="0" fontId="6" fillId="0" borderId="0" xfId="0" applyFont="1" applyBorder="1" applyAlignment="1" applyProtection="1">
      <alignment horizontal="left" vertical="top"/>
      <protection locked="0"/>
    </xf>
    <xf numFmtId="0" fontId="1" fillId="0" borderId="0" xfId="0" applyFont="1" applyBorder="1" applyAlignment="1" applyProtection="1">
      <alignment horizontal="left" vertical="top" wrapText="1" indent="2"/>
      <protection locked="0"/>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0" fontId="1" fillId="0" borderId="7" xfId="0" applyFont="1" applyBorder="1" applyAlignment="1" applyProtection="1">
      <alignment horizontal="left" vertical="top" indent="2"/>
      <protection locked="0"/>
    </xf>
    <xf numFmtId="0" fontId="4" fillId="0" borderId="0" xfId="0" applyFont="1" applyBorder="1" applyAlignment="1" applyProtection="1">
      <alignment vertical="top"/>
      <protection locked="0"/>
    </xf>
    <xf numFmtId="0" fontId="1" fillId="0" borderId="0" xfId="0" applyFont="1" applyBorder="1" applyAlignment="1" applyProtection="1">
      <alignment horizontal="left" vertical="top"/>
      <protection locked="0"/>
    </xf>
    <xf numFmtId="0" fontId="4" fillId="0" borderId="8" xfId="0" applyFont="1" applyBorder="1" applyAlignment="1" applyProtection="1">
      <alignment vertical="top" wrapText="1"/>
      <protection locked="0"/>
    </xf>
    <xf numFmtId="0" fontId="4" fillId="2" borderId="0" xfId="0" applyFont="1" applyFill="1" applyBorder="1" applyAlignment="1" applyProtection="1">
      <alignment horizontal="left"/>
      <protection locked="0"/>
    </xf>
    <xf numFmtId="0" fontId="4" fillId="0" borderId="0"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4" fillId="0" borderId="5" xfId="0" applyFont="1" applyBorder="1" applyAlignment="1" applyProtection="1">
      <protection locked="0"/>
    </xf>
    <xf numFmtId="0" fontId="8" fillId="0" borderId="3"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5" fillId="0" borderId="3" xfId="0" applyFont="1" applyBorder="1" applyAlignment="1" applyProtection="1">
      <alignment horizontal="left" vertical="top" wrapText="1"/>
      <protection locked="0"/>
    </xf>
    <xf numFmtId="0" fontId="4" fillId="2" borderId="0" xfId="0" applyFont="1" applyFill="1" applyBorder="1" applyAlignment="1" applyProtection="1">
      <alignment horizontal="left" wrapText="1"/>
      <protection locked="0"/>
    </xf>
    <xf numFmtId="0" fontId="4" fillId="0" borderId="0" xfId="0" applyFont="1" applyBorder="1" applyAlignment="1" applyProtection="1">
      <alignment horizontal="left" wrapText="1"/>
      <protection locked="0"/>
    </xf>
    <xf numFmtId="0" fontId="1" fillId="0" borderId="0" xfId="0" applyFont="1" applyBorder="1" applyAlignment="1" applyProtection="1">
      <alignment horizontal="left" vertical="top" wrapText="1"/>
      <protection locked="0"/>
    </xf>
    <xf numFmtId="0" fontId="11" fillId="0" borderId="3" xfId="0" applyFont="1" applyBorder="1" applyAlignment="1" applyProtection="1">
      <alignment horizontal="center" vertical="center" wrapText="1"/>
      <protection locked="0"/>
    </xf>
    <xf numFmtId="0" fontId="15" fillId="0" borderId="0" xfId="0" applyFont="1" applyBorder="1" applyAlignment="1" applyProtection="1">
      <alignment horizontal="left" vertical="top" wrapText="1"/>
      <protection locked="0"/>
    </xf>
    <xf numFmtId="0" fontId="4"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top" wrapText="1"/>
      <protection locked="0"/>
    </xf>
    <xf numFmtId="0" fontId="11" fillId="0" borderId="14" xfId="0" applyFont="1" applyBorder="1" applyAlignment="1" applyProtection="1">
      <alignment horizontal="center" vertical="center" wrapText="1"/>
      <protection locked="0"/>
    </xf>
    <xf numFmtId="0" fontId="11" fillId="3" borderId="3" xfId="0" applyFont="1" applyFill="1" applyBorder="1" applyAlignment="1" applyProtection="1">
      <alignment horizontal="left" vertical="center" wrapText="1"/>
      <protection locked="0"/>
    </xf>
    <xf numFmtId="0" fontId="19" fillId="0" borderId="0" xfId="0" applyFont="1" applyBorder="1" applyAlignment="1" applyProtection="1">
      <alignment horizontal="center" vertical="center"/>
      <protection locked="0"/>
    </xf>
    <xf numFmtId="0" fontId="11" fillId="3" borderId="3" xfId="0" applyFont="1" applyFill="1" applyBorder="1" applyAlignment="1" applyProtection="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6415D9"/>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CC"/>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kacherkez@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G188"/>
  <sheetViews>
    <sheetView tabSelected="1" zoomScaleNormal="100" zoomScaleSheetLayoutView="85" zoomScalePageLayoutView="75" workbookViewId="0">
      <selection sqref="A1:G1"/>
    </sheetView>
  </sheetViews>
  <sheetFormatPr defaultColWidth="9.109375" defaultRowHeight="15.6" x14ac:dyDescent="0.3"/>
  <cols>
    <col min="1" max="1" width="7.44140625" style="1" customWidth="1"/>
    <col min="2" max="2" width="71" style="2" customWidth="1"/>
    <col min="3" max="3" width="25" style="1" customWidth="1"/>
    <col min="4" max="4" width="19.109375" style="1" customWidth="1"/>
    <col min="5" max="5" width="18.6640625" style="1" customWidth="1"/>
    <col min="6" max="7" width="16.6640625" style="1" customWidth="1"/>
    <col min="8" max="16384" width="9.109375" style="3"/>
  </cols>
  <sheetData>
    <row r="1" spans="1:7" ht="24" x14ac:dyDescent="0.3">
      <c r="A1" s="139" t="s">
        <v>0</v>
      </c>
      <c r="B1" s="139"/>
      <c r="C1" s="139"/>
      <c r="D1" s="139"/>
      <c r="E1" s="139"/>
      <c r="F1" s="139"/>
      <c r="G1" s="139"/>
    </row>
    <row r="2" spans="1:7" ht="22.5" customHeight="1" x14ac:dyDescent="0.3">
      <c r="A2" s="140" t="s">
        <v>177</v>
      </c>
      <c r="B2" s="140"/>
      <c r="C2" s="140"/>
      <c r="D2" s="140"/>
      <c r="E2" s="140"/>
      <c r="F2" s="140"/>
      <c r="G2" s="140"/>
    </row>
    <row r="3" spans="1:7" ht="22.5" customHeight="1" x14ac:dyDescent="0.3">
      <c r="A3" s="4"/>
      <c r="B3" s="4"/>
      <c r="C3" s="4"/>
      <c r="D3" s="4"/>
      <c r="E3" s="4"/>
      <c r="F3" s="4"/>
      <c r="G3" s="4"/>
    </row>
    <row r="4" spans="1:7" s="7" customFormat="1" ht="18.600000000000001" x14ac:dyDescent="0.4">
      <c r="A4" s="5" t="s">
        <v>1</v>
      </c>
      <c r="B4" s="5" t="s">
        <v>2</v>
      </c>
      <c r="C4" s="6"/>
      <c r="D4" s="6"/>
      <c r="E4" s="6"/>
      <c r="F4" s="6"/>
      <c r="G4" s="6"/>
    </row>
    <row r="5" spans="1:7" ht="19.5" customHeight="1" x14ac:dyDescent="0.3">
      <c r="A5" s="8" t="s">
        <v>3</v>
      </c>
      <c r="B5" s="141" t="s">
        <v>4</v>
      </c>
      <c r="C5" s="141"/>
      <c r="D5" s="141"/>
      <c r="E5" s="141"/>
      <c r="F5" s="141"/>
      <c r="G5" s="141"/>
    </row>
    <row r="6" spans="1:7" ht="19.5" customHeight="1" x14ac:dyDescent="0.3">
      <c r="A6" s="142" t="s">
        <v>178</v>
      </c>
      <c r="B6" s="142"/>
      <c r="C6" s="142"/>
      <c r="D6" s="142"/>
      <c r="E6" s="142"/>
      <c r="F6" s="142"/>
      <c r="G6" s="142"/>
    </row>
    <row r="7" spans="1:7" ht="22.5" customHeight="1" x14ac:dyDescent="0.3">
      <c r="A7" s="142" t="s">
        <v>179</v>
      </c>
      <c r="B7" s="142"/>
      <c r="C7" s="142"/>
      <c r="D7" s="142"/>
      <c r="E7" s="142"/>
      <c r="F7" s="142"/>
      <c r="G7" s="142"/>
    </row>
    <row r="8" spans="1:7" ht="22.5" customHeight="1" x14ac:dyDescent="0.3">
      <c r="A8" s="143" t="s">
        <v>180</v>
      </c>
      <c r="B8" s="143"/>
      <c r="C8" s="143"/>
      <c r="D8" s="143"/>
      <c r="E8" s="143"/>
      <c r="F8" s="143"/>
      <c r="G8" s="143"/>
    </row>
    <row r="9" spans="1:7" ht="22.5" customHeight="1" x14ac:dyDescent="0.3">
      <c r="A9" s="143" t="s">
        <v>181</v>
      </c>
      <c r="B9" s="143"/>
      <c r="C9" s="143"/>
      <c r="D9" s="143"/>
      <c r="E9" s="143"/>
      <c r="F9" s="143"/>
      <c r="G9" s="143"/>
    </row>
    <row r="10" spans="1:7" ht="22.5" customHeight="1" x14ac:dyDescent="0.3">
      <c r="A10" s="144" t="s">
        <v>182</v>
      </c>
      <c r="B10" s="144"/>
      <c r="C10" s="144"/>
      <c r="D10" s="144"/>
      <c r="E10" s="144"/>
      <c r="F10" s="144"/>
      <c r="G10" s="144"/>
    </row>
    <row r="11" spans="1:7" ht="19.5" customHeight="1" x14ac:dyDescent="0.3">
      <c r="A11" s="12" t="s">
        <v>5</v>
      </c>
      <c r="B11" s="141" t="s">
        <v>6</v>
      </c>
      <c r="C11" s="141"/>
      <c r="D11" s="141"/>
      <c r="E11" s="141"/>
      <c r="F11" s="141"/>
      <c r="G11" s="141"/>
    </row>
    <row r="12" spans="1:7" ht="15.75" customHeight="1" x14ac:dyDescent="0.3">
      <c r="A12" s="144" t="s">
        <v>183</v>
      </c>
      <c r="B12" s="144"/>
      <c r="C12" s="144"/>
      <c r="D12" s="144"/>
      <c r="E12" s="144"/>
      <c r="F12" s="144"/>
      <c r="G12" s="144"/>
    </row>
    <row r="13" spans="1:7" ht="28.5" customHeight="1" x14ac:dyDescent="0.3">
      <c r="A13" s="144" t="s">
        <v>7</v>
      </c>
      <c r="B13" s="144"/>
      <c r="C13" s="144"/>
      <c r="D13" s="144"/>
      <c r="E13" s="144"/>
      <c r="F13" s="144"/>
      <c r="G13" s="144"/>
    </row>
    <row r="14" spans="1:7" ht="24.75" customHeight="1" x14ac:dyDescent="0.3">
      <c r="A14" s="144" t="s">
        <v>8</v>
      </c>
      <c r="B14" s="144"/>
      <c r="C14" s="144"/>
      <c r="D14" s="144"/>
      <c r="E14" s="144"/>
      <c r="F14" s="144"/>
      <c r="G14" s="144"/>
    </row>
    <row r="15" spans="1:7" ht="92.25" customHeight="1" x14ac:dyDescent="0.3">
      <c r="A15" s="144" t="s">
        <v>184</v>
      </c>
      <c r="B15" s="144"/>
      <c r="C15" s="144"/>
      <c r="D15" s="144"/>
      <c r="E15" s="144"/>
      <c r="F15" s="144"/>
      <c r="G15" s="144"/>
    </row>
    <row r="16" spans="1:7" ht="19.5" customHeight="1" x14ac:dyDescent="0.3">
      <c r="A16" s="12" t="s">
        <v>9</v>
      </c>
      <c r="B16" s="141" t="s">
        <v>10</v>
      </c>
      <c r="C16" s="141"/>
      <c r="D16" s="141"/>
      <c r="E16" s="141"/>
      <c r="F16" s="141"/>
      <c r="G16" s="141"/>
    </row>
    <row r="17" spans="1:7" ht="24.75" customHeight="1" x14ac:dyDescent="0.3">
      <c r="A17" s="145" t="s">
        <v>11</v>
      </c>
      <c r="B17" s="145"/>
      <c r="C17" s="145"/>
      <c r="D17" s="145"/>
      <c r="E17" s="145"/>
      <c r="F17" s="145"/>
      <c r="G17" s="145"/>
    </row>
    <row r="18" spans="1:7" ht="22.5" customHeight="1" x14ac:dyDescent="0.3">
      <c r="A18" s="12" t="s">
        <v>12</v>
      </c>
      <c r="B18" s="141" t="s">
        <v>13</v>
      </c>
      <c r="C18" s="141"/>
      <c r="D18" s="141"/>
      <c r="E18" s="141"/>
      <c r="F18" s="141"/>
      <c r="G18" s="141"/>
    </row>
    <row r="19" spans="1:7" ht="22.5" customHeight="1" x14ac:dyDescent="0.3">
      <c r="A19" s="146" t="s">
        <v>14</v>
      </c>
      <c r="B19" s="146"/>
      <c r="C19" s="146"/>
      <c r="D19" s="146"/>
      <c r="E19" s="146"/>
      <c r="F19" s="146"/>
      <c r="G19" s="146"/>
    </row>
    <row r="20" spans="1:7" ht="12" customHeight="1" x14ac:dyDescent="0.3">
      <c r="A20" s="13"/>
      <c r="B20" s="13"/>
      <c r="C20" s="13"/>
      <c r="D20" s="13"/>
      <c r="E20" s="13"/>
      <c r="F20" s="13"/>
      <c r="G20" s="13"/>
    </row>
    <row r="21" spans="1:7" ht="18.600000000000001" x14ac:dyDescent="0.3">
      <c r="A21" s="14" t="s">
        <v>15</v>
      </c>
      <c r="B21" s="14" t="s">
        <v>16</v>
      </c>
      <c r="C21" s="15">
        <f>C100</f>
        <v>374000</v>
      </c>
      <c r="D21" s="16"/>
      <c r="E21" s="16"/>
      <c r="F21" s="17"/>
    </row>
    <row r="22" spans="1:7" ht="16.2" x14ac:dyDescent="0.3">
      <c r="A22" s="17" t="s">
        <v>17</v>
      </c>
      <c r="B22" s="17"/>
      <c r="C22" s="18"/>
      <c r="D22" s="16"/>
      <c r="E22" s="16"/>
      <c r="F22" s="17"/>
    </row>
    <row r="23" spans="1:7" ht="54" customHeight="1" x14ac:dyDescent="0.3">
      <c r="A23" s="147" t="s">
        <v>18</v>
      </c>
      <c r="B23" s="147"/>
      <c r="C23" s="15">
        <f>D100</f>
        <v>350000</v>
      </c>
      <c r="D23" s="16"/>
      <c r="E23" s="16"/>
      <c r="F23" s="17"/>
    </row>
    <row r="24" spans="1:7" ht="17.25" customHeight="1" x14ac:dyDescent="0.3">
      <c r="A24" s="153" t="s">
        <v>19</v>
      </c>
      <c r="B24" s="153"/>
      <c r="C24" s="15">
        <f>F100</f>
        <v>24000</v>
      </c>
      <c r="D24" s="16"/>
      <c r="E24" s="16"/>
      <c r="F24" s="17"/>
    </row>
    <row r="25" spans="1:7" ht="27.75" customHeight="1" x14ac:dyDescent="0.3">
      <c r="A25" s="147" t="s">
        <v>20</v>
      </c>
      <c r="B25" s="147"/>
      <c r="C25" s="15"/>
      <c r="D25" s="16"/>
      <c r="E25" s="16"/>
      <c r="F25" s="17"/>
    </row>
    <row r="26" spans="1:7" ht="15.75" hidden="1" customHeight="1" x14ac:dyDescent="0.3">
      <c r="A26" s="17"/>
      <c r="B26" s="17"/>
      <c r="C26" s="17"/>
      <c r="D26" s="17"/>
      <c r="E26" s="17"/>
      <c r="F26" s="17"/>
    </row>
    <row r="27" spans="1:7" ht="25.5" customHeight="1" x14ac:dyDescent="0.3">
      <c r="A27" s="17"/>
      <c r="B27" s="17" t="s">
        <v>21</v>
      </c>
      <c r="C27" s="17"/>
      <c r="D27" s="17"/>
      <c r="E27" s="17"/>
      <c r="F27" s="17"/>
    </row>
    <row r="28" spans="1:7" ht="25.5" customHeight="1" x14ac:dyDescent="0.3">
      <c r="A28" s="19" t="s">
        <v>22</v>
      </c>
      <c r="B28" s="154" t="s">
        <v>23</v>
      </c>
      <c r="C28" s="154"/>
      <c r="D28" s="154"/>
      <c r="E28" s="154"/>
      <c r="F28" s="154"/>
      <c r="G28" s="154"/>
    </row>
    <row r="29" spans="1:7" ht="25.5" customHeight="1" x14ac:dyDescent="0.3">
      <c r="A29" s="155" t="s">
        <v>185</v>
      </c>
      <c r="B29" s="155"/>
      <c r="C29" s="155"/>
      <c r="D29" s="155"/>
      <c r="E29" s="155"/>
      <c r="F29" s="155"/>
      <c r="G29" s="155"/>
    </row>
    <row r="30" spans="1:7" ht="25.5" customHeight="1" x14ac:dyDescent="0.3">
      <c r="A30" s="155" t="s">
        <v>24</v>
      </c>
      <c r="B30" s="155"/>
      <c r="C30" s="155"/>
      <c r="D30" s="155"/>
      <c r="E30" s="155"/>
      <c r="F30" s="155"/>
      <c r="G30" s="155"/>
    </row>
    <row r="31" spans="1:7" ht="25.5" customHeight="1" x14ac:dyDescent="0.3">
      <c r="A31" s="155" t="s">
        <v>25</v>
      </c>
      <c r="B31" s="155"/>
      <c r="C31" s="155"/>
      <c r="D31" s="155"/>
      <c r="E31" s="155"/>
      <c r="F31" s="155"/>
      <c r="G31" s="155"/>
    </row>
    <row r="32" spans="1:7" ht="25.5" customHeight="1" x14ac:dyDescent="0.3">
      <c r="A32" s="155" t="s">
        <v>26</v>
      </c>
      <c r="B32" s="155"/>
      <c r="C32" s="155"/>
      <c r="D32" s="155"/>
      <c r="E32" s="155"/>
      <c r="F32" s="155"/>
      <c r="G32" s="155"/>
    </row>
    <row r="33" spans="1:7" s="7" customFormat="1" ht="18.600000000000001" x14ac:dyDescent="0.35">
      <c r="A33" s="20" t="s">
        <v>27</v>
      </c>
      <c r="B33" s="20" t="s">
        <v>28</v>
      </c>
      <c r="C33" s="21"/>
      <c r="D33" s="21"/>
      <c r="E33" s="21"/>
      <c r="F33" s="21"/>
      <c r="G33" s="6"/>
    </row>
    <row r="34" spans="1:7" ht="50.25" customHeight="1" x14ac:dyDescent="0.3">
      <c r="A34" s="156" t="s">
        <v>29</v>
      </c>
      <c r="B34" s="156"/>
      <c r="C34" s="156"/>
      <c r="D34" s="156"/>
      <c r="E34" s="156"/>
      <c r="F34" s="156"/>
      <c r="G34" s="156"/>
    </row>
    <row r="35" spans="1:7" ht="45.75" customHeight="1" x14ac:dyDescent="0.3">
      <c r="A35" s="156" t="s">
        <v>30</v>
      </c>
      <c r="B35" s="156"/>
      <c r="C35" s="156"/>
      <c r="D35" s="156"/>
      <c r="E35" s="156"/>
      <c r="F35" s="156"/>
      <c r="G35" s="156"/>
    </row>
    <row r="36" spans="1:7" ht="21.75" customHeight="1" x14ac:dyDescent="0.3">
      <c r="A36" s="12" t="s">
        <v>31</v>
      </c>
      <c r="B36" s="141" t="s">
        <v>32</v>
      </c>
      <c r="C36" s="141"/>
      <c r="D36" s="141"/>
      <c r="E36" s="141"/>
      <c r="F36" s="141"/>
      <c r="G36" s="141"/>
    </row>
    <row r="37" spans="1:7" ht="41.25" customHeight="1" x14ac:dyDescent="0.3">
      <c r="A37" s="148" t="s">
        <v>33</v>
      </c>
      <c r="B37" s="148"/>
      <c r="C37" s="148"/>
      <c r="D37" s="148"/>
      <c r="E37" s="148"/>
      <c r="F37" s="148"/>
      <c r="G37" s="148"/>
    </row>
    <row r="38" spans="1:7" ht="42.75" customHeight="1" x14ac:dyDescent="0.3">
      <c r="A38" s="149" t="s">
        <v>34</v>
      </c>
      <c r="B38" s="149"/>
      <c r="C38" s="149"/>
      <c r="D38" s="149"/>
      <c r="E38" s="149"/>
      <c r="F38" s="149"/>
      <c r="G38" s="149"/>
    </row>
    <row r="39" spans="1:7" ht="36.75" hidden="1" customHeight="1" x14ac:dyDescent="0.3">
      <c r="A39" s="22"/>
      <c r="B39" s="22"/>
      <c r="C39" s="22"/>
      <c r="D39" s="22"/>
      <c r="E39" s="22"/>
      <c r="F39" s="22"/>
      <c r="G39" s="22"/>
    </row>
    <row r="40" spans="1:7" ht="3.75" customHeight="1" x14ac:dyDescent="0.3">
      <c r="A40" s="149"/>
      <c r="B40" s="149"/>
      <c r="C40" s="149"/>
      <c r="D40" s="149"/>
      <c r="E40" s="149"/>
      <c r="F40" s="149"/>
      <c r="G40" s="149"/>
    </row>
    <row r="41" spans="1:7" ht="20.25" customHeight="1" x14ac:dyDescent="0.3">
      <c r="A41" s="150" t="s">
        <v>35</v>
      </c>
      <c r="B41" s="150"/>
      <c r="C41" s="150"/>
      <c r="D41" s="23">
        <f>D168</f>
        <v>60000</v>
      </c>
      <c r="E41" s="24"/>
      <c r="F41" s="24"/>
      <c r="G41" s="24"/>
    </row>
    <row r="42" spans="1:7" ht="34.5" customHeight="1" x14ac:dyDescent="0.3">
      <c r="A42" s="151" t="s">
        <v>36</v>
      </c>
      <c r="B42" s="151"/>
      <c r="C42" s="151"/>
      <c r="D42" s="151"/>
      <c r="E42" s="151"/>
      <c r="F42" s="151"/>
      <c r="G42" s="151"/>
    </row>
    <row r="43" spans="1:7" ht="49.5" customHeight="1" x14ac:dyDescent="0.3">
      <c r="A43" s="152" t="s">
        <v>37</v>
      </c>
      <c r="B43" s="152"/>
      <c r="C43" s="152"/>
      <c r="D43" s="152"/>
      <c r="E43" s="152"/>
      <c r="F43" s="152"/>
      <c r="G43" s="152"/>
    </row>
    <row r="44" spans="1:7" ht="22.5" customHeight="1" x14ac:dyDescent="0.3">
      <c r="A44" s="141" t="s">
        <v>38</v>
      </c>
      <c r="B44" s="141"/>
      <c r="C44" s="141"/>
      <c r="D44" s="141"/>
      <c r="E44" s="141"/>
      <c r="F44" s="141"/>
      <c r="G44" s="25"/>
    </row>
    <row r="45" spans="1:7" ht="15.75" customHeight="1" x14ac:dyDescent="0.3">
      <c r="A45" s="149" t="s">
        <v>39</v>
      </c>
      <c r="B45" s="149"/>
      <c r="C45" s="149"/>
      <c r="D45" s="149"/>
      <c r="E45" s="149"/>
      <c r="F45" s="149"/>
      <c r="G45" s="149"/>
    </row>
    <row r="46" spans="1:7" ht="15.75" customHeight="1" x14ac:dyDescent="0.3">
      <c r="A46" s="149" t="s">
        <v>40</v>
      </c>
      <c r="B46" s="149"/>
      <c r="C46" s="149"/>
      <c r="D46" s="149"/>
      <c r="E46" s="149"/>
      <c r="F46" s="149"/>
      <c r="G46" s="149"/>
    </row>
    <row r="47" spans="1:7" ht="21" customHeight="1" x14ac:dyDescent="0.4">
      <c r="A47" s="157" t="s">
        <v>41</v>
      </c>
      <c r="B47" s="157"/>
      <c r="C47" s="157"/>
      <c r="D47" s="157"/>
      <c r="E47" s="157"/>
      <c r="F47" s="157"/>
      <c r="G47" s="6"/>
    </row>
    <row r="48" spans="1:7" s="7" customFormat="1" ht="18.75" customHeight="1" x14ac:dyDescent="0.35">
      <c r="A48" s="26" t="s">
        <v>42</v>
      </c>
      <c r="B48" s="158" t="s">
        <v>43</v>
      </c>
      <c r="C48" s="158"/>
      <c r="D48" s="158"/>
      <c r="E48" s="158"/>
      <c r="F48" s="158"/>
      <c r="G48" s="158"/>
    </row>
    <row r="49" spans="1:7" ht="18.75" customHeight="1" x14ac:dyDescent="0.3">
      <c r="A49" s="159" t="s">
        <v>44</v>
      </c>
      <c r="B49" s="159"/>
      <c r="C49" s="159"/>
      <c r="D49" s="159"/>
      <c r="E49" s="159"/>
      <c r="F49" s="159"/>
      <c r="G49" s="159"/>
    </row>
    <row r="50" spans="1:7" ht="18.75" customHeight="1" x14ac:dyDescent="0.3">
      <c r="A50" s="143" t="s">
        <v>45</v>
      </c>
      <c r="B50" s="143"/>
      <c r="C50" s="143"/>
      <c r="D50" s="143"/>
      <c r="E50" s="143"/>
      <c r="F50" s="143"/>
      <c r="G50" s="143"/>
    </row>
    <row r="51" spans="1:7" ht="18.75" customHeight="1" x14ac:dyDescent="0.3">
      <c r="A51" s="143" t="s">
        <v>46</v>
      </c>
      <c r="B51" s="143"/>
      <c r="C51" s="143"/>
      <c r="D51" s="143"/>
      <c r="E51" s="143"/>
      <c r="F51" s="143"/>
      <c r="G51" s="143"/>
    </row>
    <row r="52" spans="1:7" ht="18.75" customHeight="1" x14ac:dyDescent="0.3">
      <c r="A52" s="143" t="s">
        <v>47</v>
      </c>
      <c r="B52" s="143"/>
      <c r="C52" s="143"/>
      <c r="D52" s="143"/>
      <c r="E52" s="143"/>
      <c r="F52" s="143"/>
      <c r="G52" s="143"/>
    </row>
    <row r="53" spans="1:7" ht="18.75" customHeight="1" x14ac:dyDescent="0.3">
      <c r="A53" s="143" t="s">
        <v>48</v>
      </c>
      <c r="B53" s="143"/>
      <c r="C53" s="143"/>
      <c r="D53" s="143"/>
      <c r="E53" s="143"/>
      <c r="F53" s="143"/>
      <c r="G53" s="143"/>
    </row>
    <row r="54" spans="1:7" ht="18.75" customHeight="1" x14ac:dyDescent="0.3">
      <c r="A54" s="143" t="s">
        <v>49</v>
      </c>
      <c r="B54" s="143"/>
      <c r="C54" s="143"/>
      <c r="D54" s="143"/>
      <c r="E54" s="143"/>
      <c r="F54" s="143"/>
      <c r="G54" s="143"/>
    </row>
    <row r="55" spans="1:7" ht="13.5" hidden="1" customHeight="1" x14ac:dyDescent="0.3">
      <c r="A55" s="143"/>
      <c r="B55" s="143"/>
      <c r="C55" s="143"/>
      <c r="D55" s="143"/>
      <c r="E55" s="143"/>
      <c r="F55" s="143"/>
      <c r="G55" s="143"/>
    </row>
    <row r="56" spans="1:7" ht="8.25" hidden="1" customHeight="1" x14ac:dyDescent="0.3">
      <c r="A56" s="143"/>
      <c r="B56" s="143"/>
      <c r="C56" s="143"/>
      <c r="D56" s="143"/>
      <c r="E56" s="143"/>
      <c r="F56" s="143"/>
      <c r="G56" s="143"/>
    </row>
    <row r="57" spans="1:7" ht="23.25" customHeight="1" x14ac:dyDescent="0.3">
      <c r="A57" s="143" t="s">
        <v>50</v>
      </c>
      <c r="B57" s="143"/>
      <c r="C57" s="143"/>
      <c r="D57" s="143"/>
      <c r="E57" s="143"/>
      <c r="F57" s="143"/>
      <c r="G57" s="143"/>
    </row>
    <row r="58" spans="1:7" ht="23.25" customHeight="1" x14ac:dyDescent="0.3">
      <c r="A58" s="143" t="s">
        <v>51</v>
      </c>
      <c r="B58" s="143"/>
      <c r="C58" s="143"/>
      <c r="D58" s="143"/>
      <c r="E58" s="143"/>
      <c r="F58" s="143"/>
      <c r="G58" s="143"/>
    </row>
    <row r="59" spans="1:7" ht="23.25" hidden="1" customHeight="1" x14ac:dyDescent="0.3">
      <c r="A59" s="10"/>
      <c r="B59" s="10"/>
      <c r="C59" s="10"/>
      <c r="D59" s="10"/>
      <c r="E59" s="10"/>
      <c r="F59" s="10"/>
      <c r="G59" s="10"/>
    </row>
    <row r="60" spans="1:7" ht="23.25" hidden="1" customHeight="1" x14ac:dyDescent="0.3">
      <c r="A60" s="143"/>
      <c r="B60" s="143"/>
      <c r="C60" s="143"/>
      <c r="D60" s="143"/>
      <c r="E60" s="143"/>
      <c r="F60" s="143"/>
      <c r="G60" s="143"/>
    </row>
    <row r="61" spans="1:7" ht="23.25" hidden="1" customHeight="1" x14ac:dyDescent="0.3">
      <c r="A61" s="143"/>
      <c r="B61" s="143"/>
      <c r="C61" s="143"/>
      <c r="D61" s="143"/>
      <c r="E61" s="143"/>
      <c r="F61" s="143"/>
      <c r="G61" s="143"/>
    </row>
    <row r="62" spans="1:7" ht="15.75" hidden="1" customHeight="1" x14ac:dyDescent="0.3">
      <c r="A62" s="142"/>
      <c r="B62" s="142"/>
      <c r="C62" s="142"/>
      <c r="D62" s="142"/>
      <c r="E62" s="142"/>
      <c r="F62" s="142"/>
      <c r="G62" s="142"/>
    </row>
    <row r="63" spans="1:7" ht="24.75" customHeight="1" x14ac:dyDescent="0.4">
      <c r="A63" s="27" t="s">
        <v>52</v>
      </c>
      <c r="B63" s="160" t="s">
        <v>53</v>
      </c>
      <c r="C63" s="160"/>
      <c r="D63" s="160"/>
      <c r="E63" s="160"/>
      <c r="F63" s="160"/>
      <c r="G63" s="160"/>
    </row>
    <row r="64" spans="1:7" ht="34.5" customHeight="1" x14ac:dyDescent="0.3">
      <c r="A64" s="161" t="s">
        <v>186</v>
      </c>
      <c r="B64" s="161"/>
      <c r="C64" s="161"/>
      <c r="D64" s="161"/>
      <c r="E64" s="161"/>
      <c r="F64" s="161"/>
      <c r="G64" s="161"/>
    </row>
    <row r="65" spans="1:7" ht="31.5" customHeight="1" x14ac:dyDescent="0.3">
      <c r="A65" s="161" t="s">
        <v>54</v>
      </c>
      <c r="B65" s="161"/>
      <c r="C65" s="161"/>
      <c r="D65" s="161"/>
      <c r="E65" s="161"/>
      <c r="F65" s="161"/>
      <c r="G65" s="161"/>
    </row>
    <row r="66" spans="1:7" ht="30.75" customHeight="1" x14ac:dyDescent="0.3">
      <c r="A66" s="162" t="s">
        <v>55</v>
      </c>
      <c r="B66" s="162"/>
      <c r="C66" s="162"/>
      <c r="D66" s="162"/>
      <c r="E66" s="162"/>
      <c r="F66" s="162"/>
      <c r="G66" s="162"/>
    </row>
    <row r="67" spans="1:7" ht="29.25" customHeight="1" x14ac:dyDescent="0.3">
      <c r="A67" s="163" t="s">
        <v>56</v>
      </c>
      <c r="B67" s="163"/>
      <c r="C67" s="163"/>
      <c r="D67" s="163"/>
      <c r="E67" s="163"/>
      <c r="F67" s="163"/>
      <c r="G67" s="163"/>
    </row>
    <row r="68" spans="1:7" ht="33" customHeight="1" x14ac:dyDescent="0.3">
      <c r="A68" s="164" t="s">
        <v>57</v>
      </c>
      <c r="B68" s="164"/>
      <c r="C68" s="28" t="s">
        <v>58</v>
      </c>
      <c r="D68" s="28" t="s">
        <v>59</v>
      </c>
      <c r="E68" s="28" t="s">
        <v>60</v>
      </c>
      <c r="F68" s="28" t="s">
        <v>61</v>
      </c>
      <c r="G68" s="28" t="s">
        <v>60</v>
      </c>
    </row>
    <row r="69" spans="1:7" ht="18" customHeight="1" x14ac:dyDescent="0.3">
      <c r="A69" s="11">
        <v>1</v>
      </c>
      <c r="B69" s="9" t="s">
        <v>62</v>
      </c>
      <c r="C69" s="29"/>
      <c r="D69" s="30"/>
      <c r="E69" s="31">
        <f>C69*D69</f>
        <v>0</v>
      </c>
      <c r="F69" s="31">
        <f>E69*0.34</f>
        <v>0</v>
      </c>
      <c r="G69" s="32">
        <f>E69+F69</f>
        <v>0</v>
      </c>
    </row>
    <row r="70" spans="1:7" ht="21.75" customHeight="1" x14ac:dyDescent="0.3">
      <c r="A70" s="9"/>
      <c r="B70" s="9" t="s">
        <v>63</v>
      </c>
      <c r="C70" s="9"/>
      <c r="D70" s="9"/>
      <c r="E70" s="9"/>
      <c r="F70" s="9"/>
      <c r="G70" s="32">
        <f>G69</f>
        <v>0</v>
      </c>
    </row>
    <row r="71" spans="1:7" ht="21.75" customHeight="1" x14ac:dyDescent="0.3">
      <c r="A71" s="16"/>
      <c r="B71" s="16"/>
      <c r="C71" s="16"/>
      <c r="D71" s="16"/>
      <c r="E71" s="16"/>
      <c r="F71" s="16"/>
      <c r="G71" s="16"/>
    </row>
    <row r="72" spans="1:7" ht="18.600000000000001" x14ac:dyDescent="0.4">
      <c r="A72" s="33" t="s">
        <v>64</v>
      </c>
      <c r="B72" s="33" t="s">
        <v>65</v>
      </c>
    </row>
    <row r="73" spans="1:7" ht="177.75" customHeight="1" x14ac:dyDescent="0.3">
      <c r="A73" s="142" t="s">
        <v>66</v>
      </c>
      <c r="B73" s="142"/>
      <c r="C73" s="142"/>
      <c r="D73" s="142"/>
      <c r="E73" s="142"/>
      <c r="F73" s="142"/>
      <c r="G73" s="142"/>
    </row>
    <row r="74" spans="1:7" ht="45.75" customHeight="1" x14ac:dyDescent="0.3">
      <c r="A74" s="142" t="s">
        <v>67</v>
      </c>
      <c r="B74" s="142"/>
      <c r="C74" s="142"/>
      <c r="D74" s="142"/>
      <c r="E74" s="142"/>
      <c r="F74" s="142"/>
      <c r="G74" s="142"/>
    </row>
    <row r="75" spans="1:7" ht="31.5" customHeight="1" x14ac:dyDescent="0.3">
      <c r="A75" s="142" t="s">
        <v>68</v>
      </c>
      <c r="B75" s="142"/>
      <c r="C75" s="142"/>
      <c r="D75" s="142"/>
      <c r="E75" s="142"/>
      <c r="F75" s="142"/>
      <c r="G75" s="142"/>
    </row>
    <row r="76" spans="1:7" ht="28.5" customHeight="1" x14ac:dyDescent="0.3">
      <c r="A76" s="142" t="s">
        <v>69</v>
      </c>
      <c r="B76" s="142"/>
      <c r="C76" s="142"/>
      <c r="D76" s="142"/>
      <c r="E76" s="142"/>
      <c r="F76" s="142"/>
      <c r="G76" s="142"/>
    </row>
    <row r="77" spans="1:7" ht="32.25" customHeight="1" x14ac:dyDescent="0.3">
      <c r="A77" s="142" t="s">
        <v>70</v>
      </c>
      <c r="B77" s="142"/>
      <c r="C77" s="142"/>
      <c r="D77" s="142"/>
      <c r="E77" s="142"/>
      <c r="F77" s="142"/>
      <c r="G77" s="142"/>
    </row>
    <row r="78" spans="1:7" ht="18.75" customHeight="1" x14ac:dyDescent="0.3">
      <c r="A78" s="34"/>
      <c r="B78" s="34"/>
      <c r="C78" s="34"/>
      <c r="D78" s="34"/>
      <c r="E78" s="34"/>
      <c r="F78" s="34"/>
      <c r="G78" s="34"/>
    </row>
    <row r="79" spans="1:7" ht="17.25" customHeight="1" x14ac:dyDescent="0.4">
      <c r="A79" s="35">
        <v>4</v>
      </c>
      <c r="B79" s="165" t="s">
        <v>71</v>
      </c>
      <c r="C79" s="165"/>
      <c r="D79" s="36"/>
      <c r="E79" s="36"/>
      <c r="F79" s="36"/>
      <c r="G79" s="36"/>
    </row>
    <row r="80" spans="1:7" s="7" customFormat="1" ht="19.5" customHeight="1" x14ac:dyDescent="0.4">
      <c r="A80" s="166" t="s">
        <v>72</v>
      </c>
      <c r="B80" s="166"/>
      <c r="C80" s="166"/>
      <c r="D80" s="166"/>
      <c r="E80" s="166"/>
      <c r="F80" s="166"/>
      <c r="G80" s="166"/>
    </row>
    <row r="81" spans="1:7" ht="19.5" customHeight="1" x14ac:dyDescent="0.3">
      <c r="A81" s="37"/>
      <c r="B81" s="37"/>
      <c r="C81" s="38" t="s">
        <v>73</v>
      </c>
      <c r="D81" s="37"/>
      <c r="E81" s="37"/>
      <c r="F81" s="37"/>
      <c r="G81" s="37"/>
    </row>
    <row r="82" spans="1:7" s="39" customFormat="1" ht="34.5" customHeight="1" x14ac:dyDescent="0.25">
      <c r="A82" s="40" t="s">
        <v>74</v>
      </c>
      <c r="B82" s="41" t="s">
        <v>75</v>
      </c>
      <c r="C82" s="41" t="s">
        <v>76</v>
      </c>
      <c r="D82" s="42"/>
      <c r="E82" s="42"/>
      <c r="F82" s="42"/>
      <c r="G82" s="42"/>
    </row>
    <row r="83" spans="1:7" s="43" customFormat="1" x14ac:dyDescent="0.3">
      <c r="A83" s="44">
        <v>1</v>
      </c>
      <c r="B83" s="44">
        <v>2</v>
      </c>
      <c r="C83" s="44">
        <v>3</v>
      </c>
      <c r="D83" s="45"/>
      <c r="E83" s="45"/>
      <c r="F83" s="45"/>
      <c r="G83" s="45"/>
    </row>
    <row r="84" spans="1:7" s="46" customFormat="1" x14ac:dyDescent="0.3">
      <c r="A84" s="41">
        <v>1</v>
      </c>
      <c r="B84" s="47" t="s">
        <v>77</v>
      </c>
      <c r="C84" s="48"/>
      <c r="D84" s="45"/>
      <c r="E84" s="45"/>
      <c r="F84" s="45"/>
      <c r="G84" s="45"/>
    </row>
    <row r="85" spans="1:7" s="46" customFormat="1" ht="24" customHeight="1" x14ac:dyDescent="0.3">
      <c r="A85" s="49"/>
      <c r="B85" s="50" t="s">
        <v>78</v>
      </c>
      <c r="C85" s="51">
        <f>SUM(C84:C84)</f>
        <v>0</v>
      </c>
      <c r="D85" s="52"/>
      <c r="E85" s="52"/>
      <c r="F85" s="52"/>
      <c r="G85" s="52"/>
    </row>
    <row r="86" spans="1:7" s="46" customFormat="1" ht="17.25" customHeight="1" x14ac:dyDescent="0.3">
      <c r="A86" s="45"/>
      <c r="B86" s="53"/>
      <c r="C86" s="53"/>
      <c r="D86" s="45"/>
      <c r="E86" s="45"/>
      <c r="F86" s="45"/>
      <c r="G86" s="45"/>
    </row>
    <row r="87" spans="1:7" s="46" customFormat="1" ht="18" customHeight="1" x14ac:dyDescent="0.4">
      <c r="A87" s="166" t="s">
        <v>79</v>
      </c>
      <c r="B87" s="166"/>
      <c r="C87" s="166"/>
      <c r="D87" s="166"/>
      <c r="E87" s="166"/>
      <c r="F87" s="166"/>
      <c r="G87" s="166"/>
    </row>
    <row r="88" spans="1:7" s="39" customFormat="1" ht="17.25" customHeight="1" x14ac:dyDescent="0.3">
      <c r="A88" s="54"/>
      <c r="B88" s="54"/>
      <c r="C88" s="54"/>
      <c r="D88" s="55" t="s">
        <v>80</v>
      </c>
      <c r="E88" s="54"/>
      <c r="F88" s="52"/>
      <c r="G88" s="52"/>
    </row>
    <row r="89" spans="1:7" s="46" customFormat="1" ht="52.5" customHeight="1" x14ac:dyDescent="0.3">
      <c r="A89" s="168" t="s">
        <v>74</v>
      </c>
      <c r="B89" s="168" t="s">
        <v>81</v>
      </c>
      <c r="C89" s="168" t="s">
        <v>76</v>
      </c>
      <c r="D89" s="168" t="s">
        <v>82</v>
      </c>
      <c r="E89" s="168"/>
      <c r="F89" s="168"/>
      <c r="G89" s="52"/>
    </row>
    <row r="90" spans="1:7" s="56" customFormat="1" ht="102" customHeight="1" x14ac:dyDescent="0.25">
      <c r="A90" s="168"/>
      <c r="B90" s="168"/>
      <c r="C90" s="168"/>
      <c r="D90" s="41" t="s">
        <v>83</v>
      </c>
      <c r="E90" s="41" t="s">
        <v>84</v>
      </c>
      <c r="F90" s="41" t="s">
        <v>85</v>
      </c>
      <c r="G90" s="52"/>
    </row>
    <row r="91" spans="1:7" s="39" customFormat="1" x14ac:dyDescent="0.25">
      <c r="A91" s="57">
        <v>1</v>
      </c>
      <c r="B91" s="58">
        <v>2</v>
      </c>
      <c r="C91" s="58">
        <v>3</v>
      </c>
      <c r="D91" s="58">
        <v>4</v>
      </c>
      <c r="E91" s="58">
        <v>5</v>
      </c>
      <c r="F91" s="58">
        <v>6</v>
      </c>
      <c r="G91" s="52"/>
    </row>
    <row r="92" spans="1:7" s="39" customFormat="1" ht="37.5" customHeight="1" x14ac:dyDescent="0.25">
      <c r="A92" s="41">
        <v>1</v>
      </c>
      <c r="B92" s="59" t="s">
        <v>86</v>
      </c>
      <c r="C92" s="48">
        <v>20000</v>
      </c>
      <c r="D92" s="48">
        <v>0</v>
      </c>
      <c r="E92" s="60">
        <f t="shared" ref="E92:E99" si="0">IF(D92=0,0,D92/$D$100)</f>
        <v>0</v>
      </c>
      <c r="F92" s="61">
        <f>C92-D92</f>
        <v>20000</v>
      </c>
      <c r="G92" s="52"/>
    </row>
    <row r="93" spans="1:7" s="39" customFormat="1" ht="37.5" customHeight="1" x14ac:dyDescent="0.25">
      <c r="A93" s="41">
        <v>2</v>
      </c>
      <c r="B93" s="47" t="s">
        <v>77</v>
      </c>
      <c r="C93" s="61">
        <f>C84</f>
        <v>0</v>
      </c>
      <c r="D93" s="48"/>
      <c r="E93" s="60">
        <f t="shared" si="0"/>
        <v>0</v>
      </c>
      <c r="F93" s="61"/>
      <c r="G93" s="52"/>
    </row>
    <row r="94" spans="1:7" s="39" customFormat="1" ht="37.5" customHeight="1" x14ac:dyDescent="0.25">
      <c r="A94" s="41"/>
      <c r="B94" s="47" t="s">
        <v>87</v>
      </c>
      <c r="C94" s="61">
        <f>C124</f>
        <v>4000</v>
      </c>
      <c r="D94" s="48">
        <v>0</v>
      </c>
      <c r="E94" s="60">
        <f t="shared" si="0"/>
        <v>0</v>
      </c>
      <c r="F94" s="61">
        <v>4000</v>
      </c>
      <c r="G94" s="52"/>
    </row>
    <row r="95" spans="1:7" s="39" customFormat="1" ht="37.5" customHeight="1" x14ac:dyDescent="0.25">
      <c r="A95" s="41">
        <v>4</v>
      </c>
      <c r="B95" s="47" t="s">
        <v>88</v>
      </c>
      <c r="C95" s="61">
        <f>D117</f>
        <v>350000</v>
      </c>
      <c r="D95" s="48">
        <v>350000</v>
      </c>
      <c r="E95" s="60">
        <f t="shared" si="0"/>
        <v>1</v>
      </c>
      <c r="F95" s="61">
        <f>C95-D95</f>
        <v>0</v>
      </c>
      <c r="G95" s="52"/>
    </row>
    <row r="96" spans="1:7" s="39" customFormat="1" ht="37.5" customHeight="1" x14ac:dyDescent="0.25">
      <c r="A96" s="41">
        <v>5</v>
      </c>
      <c r="B96" s="47" t="s">
        <v>89</v>
      </c>
      <c r="C96" s="61">
        <f>F134</f>
        <v>0</v>
      </c>
      <c r="D96" s="48"/>
      <c r="E96" s="60">
        <f t="shared" si="0"/>
        <v>0</v>
      </c>
      <c r="F96" s="61">
        <f>C96-D96</f>
        <v>0</v>
      </c>
      <c r="G96" s="52"/>
    </row>
    <row r="97" spans="1:7" s="39" customFormat="1" ht="37.5" customHeight="1" x14ac:dyDescent="0.25">
      <c r="A97" s="41">
        <v>3</v>
      </c>
      <c r="B97" s="47" t="s">
        <v>90</v>
      </c>
      <c r="C97" s="61">
        <f>C85-C84</f>
        <v>0</v>
      </c>
      <c r="D97" s="48"/>
      <c r="E97" s="60">
        <f t="shared" si="0"/>
        <v>0</v>
      </c>
      <c r="F97" s="61">
        <f>C97-D97</f>
        <v>0</v>
      </c>
      <c r="G97" s="52"/>
    </row>
    <row r="98" spans="1:7" s="39" customFormat="1" ht="37.5" customHeight="1" x14ac:dyDescent="0.25">
      <c r="A98" s="41">
        <v>6</v>
      </c>
      <c r="B98" s="47" t="s">
        <v>91</v>
      </c>
      <c r="C98" s="61">
        <f>G70</f>
        <v>0</v>
      </c>
      <c r="D98" s="48"/>
      <c r="E98" s="60">
        <f t="shared" si="0"/>
        <v>0</v>
      </c>
      <c r="F98" s="61">
        <f>C98-D98</f>
        <v>0</v>
      </c>
      <c r="G98" s="52"/>
    </row>
    <row r="99" spans="1:7" s="39" customFormat="1" ht="37.5" customHeight="1" x14ac:dyDescent="0.25">
      <c r="A99" s="41">
        <v>7</v>
      </c>
      <c r="B99" s="47" t="s">
        <v>92</v>
      </c>
      <c r="C99" s="61">
        <f>C125-C124</f>
        <v>0</v>
      </c>
      <c r="D99" s="48"/>
      <c r="E99" s="60">
        <f t="shared" si="0"/>
        <v>0</v>
      </c>
      <c r="F99" s="61">
        <f>C99-D99</f>
        <v>0</v>
      </c>
      <c r="G99" s="52"/>
    </row>
    <row r="100" spans="1:7" s="39" customFormat="1" ht="25.5" customHeight="1" x14ac:dyDescent="0.25">
      <c r="A100" s="62"/>
      <c r="B100" s="63" t="s">
        <v>93</v>
      </c>
      <c r="C100" s="61">
        <f>SUM(C92:C99)</f>
        <v>374000</v>
      </c>
      <c r="D100" s="61">
        <f>SUM(D92:D99)</f>
        <v>350000</v>
      </c>
      <c r="E100" s="60">
        <v>1</v>
      </c>
      <c r="F100" s="61">
        <f>SUM(F92:F99)</f>
        <v>24000</v>
      </c>
      <c r="G100" s="42"/>
    </row>
    <row r="101" spans="1:7" s="39" customFormat="1" ht="15.75" customHeight="1" x14ac:dyDescent="0.25">
      <c r="A101" s="64"/>
      <c r="B101" s="64"/>
      <c r="C101" s="64"/>
      <c r="D101" s="64"/>
      <c r="E101" s="64"/>
      <c r="F101" s="64"/>
      <c r="G101" s="64"/>
    </row>
    <row r="102" spans="1:7" s="39" customFormat="1" ht="41.25" customHeight="1" x14ac:dyDescent="0.25">
      <c r="A102" s="66"/>
      <c r="B102" s="169" t="s">
        <v>94</v>
      </c>
      <c r="C102" s="169"/>
      <c r="D102" s="169"/>
      <c r="E102" s="169"/>
      <c r="F102" s="169"/>
      <c r="G102" s="64"/>
    </row>
    <row r="103" spans="1:7" s="43" customFormat="1" ht="47.25" customHeight="1" x14ac:dyDescent="0.25">
      <c r="A103" s="66"/>
      <c r="B103" s="169" t="s">
        <v>95</v>
      </c>
      <c r="C103" s="169"/>
      <c r="D103" s="169"/>
      <c r="E103" s="169"/>
      <c r="F103" s="169"/>
      <c r="G103" s="64"/>
    </row>
    <row r="104" spans="1:7" s="65" customFormat="1" ht="33.75" customHeight="1" x14ac:dyDescent="0.25">
      <c r="A104" s="66"/>
      <c r="B104" s="169" t="s">
        <v>96</v>
      </c>
      <c r="C104" s="169"/>
      <c r="D104" s="169"/>
      <c r="E104" s="169"/>
      <c r="F104" s="169"/>
      <c r="G104" s="64"/>
    </row>
    <row r="105" spans="1:7" s="65" customFormat="1" ht="46.5" customHeight="1" x14ac:dyDescent="0.25">
      <c r="A105" s="66"/>
      <c r="B105" s="169" t="s">
        <v>97</v>
      </c>
      <c r="C105" s="169"/>
      <c r="D105" s="169"/>
      <c r="E105" s="169"/>
      <c r="F105" s="169"/>
      <c r="G105" s="64"/>
    </row>
    <row r="106" spans="1:7" s="65" customFormat="1" ht="35.25" customHeight="1" x14ac:dyDescent="0.25">
      <c r="A106" s="66"/>
      <c r="B106" s="169" t="s">
        <v>98</v>
      </c>
      <c r="C106" s="169"/>
      <c r="D106" s="169"/>
      <c r="E106" s="169"/>
      <c r="F106" s="169"/>
      <c r="G106" s="64"/>
    </row>
    <row r="107" spans="1:7" s="65" customFormat="1" ht="39.75" customHeight="1" x14ac:dyDescent="0.25">
      <c r="A107" s="66"/>
      <c r="B107" s="169" t="s">
        <v>99</v>
      </c>
      <c r="C107" s="169"/>
      <c r="D107" s="169"/>
      <c r="E107" s="169"/>
      <c r="F107" s="169"/>
      <c r="G107" s="64"/>
    </row>
    <row r="108" spans="1:7" s="65" customFormat="1" ht="35.25" customHeight="1" x14ac:dyDescent="0.25">
      <c r="A108" s="66"/>
      <c r="B108" s="169"/>
      <c r="C108" s="169"/>
      <c r="D108" s="169"/>
      <c r="E108" s="169"/>
      <c r="F108" s="169"/>
      <c r="G108" s="64"/>
    </row>
    <row r="109" spans="1:7" s="65" customFormat="1" ht="15.75" customHeight="1" x14ac:dyDescent="0.25">
      <c r="A109" s="64"/>
      <c r="B109" s="64"/>
      <c r="C109" s="64"/>
      <c r="D109" s="64"/>
      <c r="E109" s="64"/>
      <c r="F109" s="64"/>
      <c r="G109" s="64"/>
    </row>
    <row r="110" spans="1:7" s="65" customFormat="1" ht="18" customHeight="1" x14ac:dyDescent="0.4">
      <c r="A110" s="166" t="s">
        <v>100</v>
      </c>
      <c r="B110" s="166"/>
      <c r="C110" s="166"/>
      <c r="D110" s="166"/>
      <c r="E110" s="166"/>
      <c r="F110" s="166"/>
      <c r="G110" s="166"/>
    </row>
    <row r="111" spans="1:7" s="65" customFormat="1" ht="18" customHeight="1" x14ac:dyDescent="0.25">
      <c r="A111" s="34"/>
      <c r="B111" s="68" t="s">
        <v>101</v>
      </c>
      <c r="C111" s="34"/>
      <c r="D111" s="34"/>
      <c r="E111" s="34"/>
      <c r="F111" s="34"/>
      <c r="G111" s="34"/>
    </row>
    <row r="112" spans="1:7" s="65" customFormat="1" ht="18" customHeight="1" x14ac:dyDescent="0.25">
      <c r="A112" s="34"/>
      <c r="B112" s="68" t="s">
        <v>102</v>
      </c>
      <c r="C112" s="34"/>
      <c r="D112" s="34"/>
      <c r="E112" s="34"/>
      <c r="F112" s="34"/>
      <c r="G112" s="34"/>
    </row>
    <row r="113" spans="1:7" s="56" customFormat="1" ht="18" customHeight="1" x14ac:dyDescent="0.3">
      <c r="A113" s="69"/>
      <c r="B113" s="69"/>
      <c r="C113" s="69"/>
      <c r="D113" s="55" t="s">
        <v>103</v>
      </c>
      <c r="E113" s="52"/>
      <c r="F113" s="52"/>
      <c r="G113" s="52"/>
    </row>
    <row r="114" spans="1:7" s="56" customFormat="1" ht="57.75" customHeight="1" x14ac:dyDescent="0.25">
      <c r="A114" s="70" t="s">
        <v>74</v>
      </c>
      <c r="B114" s="71" t="s">
        <v>104</v>
      </c>
      <c r="C114" s="72" t="s">
        <v>105</v>
      </c>
      <c r="D114" s="72" t="s">
        <v>106</v>
      </c>
      <c r="E114" s="73"/>
      <c r="F114" s="73"/>
      <c r="G114" s="73"/>
    </row>
    <row r="115" spans="1:7" s="56" customFormat="1" x14ac:dyDescent="0.3">
      <c r="A115" s="75">
        <v>1</v>
      </c>
      <c r="B115" s="76">
        <v>2</v>
      </c>
      <c r="C115" s="44">
        <v>3</v>
      </c>
      <c r="D115" s="44">
        <v>4</v>
      </c>
      <c r="E115" s="77"/>
      <c r="F115" s="52"/>
      <c r="G115" s="52"/>
    </row>
    <row r="116" spans="1:7" s="39" customFormat="1" ht="24" customHeight="1" x14ac:dyDescent="0.25">
      <c r="A116" s="78">
        <v>1</v>
      </c>
      <c r="B116" s="79" t="s">
        <v>107</v>
      </c>
      <c r="C116" s="80" t="s">
        <v>108</v>
      </c>
      <c r="D116" s="81">
        <v>350000</v>
      </c>
      <c r="E116" s="77"/>
      <c r="F116" s="52"/>
      <c r="G116" s="52"/>
    </row>
    <row r="117" spans="1:7" s="52" customFormat="1" x14ac:dyDescent="0.3">
      <c r="A117" s="82"/>
      <c r="B117" s="50" t="s">
        <v>109</v>
      </c>
      <c r="C117" s="82"/>
      <c r="D117" s="83">
        <f>SUM(D116:D116)</f>
        <v>350000</v>
      </c>
    </row>
    <row r="118" spans="1:7" s="52" customFormat="1" x14ac:dyDescent="0.25">
      <c r="A118" s="84"/>
      <c r="B118" s="85"/>
      <c r="C118" s="77"/>
      <c r="D118" s="77"/>
      <c r="E118" s="54"/>
      <c r="F118" s="54"/>
      <c r="G118" s="54"/>
    </row>
    <row r="119" spans="1:7" s="52" customFormat="1" ht="18" customHeight="1" x14ac:dyDescent="0.4">
      <c r="A119" s="166" t="s">
        <v>110</v>
      </c>
      <c r="B119" s="166"/>
      <c r="C119" s="166"/>
      <c r="D119" s="166"/>
      <c r="E119" s="166"/>
      <c r="F119" s="166"/>
      <c r="G119" s="166"/>
    </row>
    <row r="120" spans="1:7" s="39" customFormat="1" ht="18" customHeight="1" x14ac:dyDescent="0.25">
      <c r="A120" s="34"/>
      <c r="B120" s="68" t="s">
        <v>111</v>
      </c>
      <c r="C120" s="34"/>
      <c r="D120" s="34"/>
      <c r="E120" s="34"/>
      <c r="F120" s="34"/>
      <c r="G120" s="34"/>
    </row>
    <row r="121" spans="1:7" s="56" customFormat="1" ht="18.75" customHeight="1" x14ac:dyDescent="0.3">
      <c r="A121" s="86"/>
      <c r="B121" s="86"/>
      <c r="C121" s="87" t="s">
        <v>112</v>
      </c>
      <c r="D121" s="84"/>
      <c r="E121" s="52"/>
      <c r="F121" s="84"/>
      <c r="G121" s="84"/>
    </row>
    <row r="122" spans="1:7" s="56" customFormat="1" ht="36" customHeight="1" x14ac:dyDescent="0.25">
      <c r="A122" s="41" t="s">
        <v>74</v>
      </c>
      <c r="B122" s="41" t="s">
        <v>104</v>
      </c>
      <c r="C122" s="41" t="s">
        <v>113</v>
      </c>
      <c r="D122" s="42"/>
      <c r="E122" s="66"/>
      <c r="F122" s="42"/>
      <c r="G122" s="42"/>
    </row>
    <row r="123" spans="1:7" s="56" customFormat="1" ht="21" customHeight="1" x14ac:dyDescent="0.3">
      <c r="A123" s="44">
        <v>1</v>
      </c>
      <c r="B123" s="44">
        <v>2</v>
      </c>
      <c r="C123" s="44">
        <v>3</v>
      </c>
      <c r="D123" s="52"/>
      <c r="E123" s="77"/>
      <c r="F123" s="45"/>
      <c r="G123" s="45"/>
    </row>
    <row r="124" spans="1:7" s="88" customFormat="1" ht="40.5" customHeight="1" x14ac:dyDescent="0.3">
      <c r="A124" s="49">
        <v>1</v>
      </c>
      <c r="B124" s="89" t="s">
        <v>114</v>
      </c>
      <c r="C124" s="81">
        <v>4000</v>
      </c>
      <c r="D124" s="42" t="s">
        <v>115</v>
      </c>
      <c r="E124" s="77"/>
      <c r="F124" s="45"/>
      <c r="G124" s="45"/>
    </row>
    <row r="125" spans="1:7" s="46" customFormat="1" x14ac:dyDescent="0.3">
      <c r="A125" s="82"/>
      <c r="B125" s="50" t="s">
        <v>109</v>
      </c>
      <c r="C125" s="83">
        <f>SUM(C124:C124)</f>
        <v>4000</v>
      </c>
      <c r="D125" s="52"/>
      <c r="E125" s="52"/>
      <c r="F125" s="52"/>
      <c r="G125" s="52"/>
    </row>
    <row r="126" spans="1:7" s="46" customFormat="1" x14ac:dyDescent="0.3">
      <c r="A126" s="84"/>
      <c r="B126" s="77"/>
      <c r="C126" s="77"/>
      <c r="D126" s="52"/>
      <c r="E126" s="52"/>
      <c r="F126" s="52"/>
      <c r="G126" s="52"/>
    </row>
    <row r="127" spans="1:7" s="52" customFormat="1" ht="17.25" customHeight="1" x14ac:dyDescent="0.4">
      <c r="A127" s="166" t="s">
        <v>116</v>
      </c>
      <c r="B127" s="166"/>
      <c r="C127" s="166"/>
      <c r="D127" s="166"/>
      <c r="E127" s="166"/>
      <c r="F127" s="166"/>
      <c r="G127" s="166"/>
    </row>
    <row r="128" spans="1:7" s="39" customFormat="1" ht="107.25" customHeight="1" x14ac:dyDescent="0.25">
      <c r="A128" s="34"/>
      <c r="B128" s="169" t="s">
        <v>117</v>
      </c>
      <c r="C128" s="169"/>
      <c r="D128" s="169"/>
      <c r="E128" s="169"/>
      <c r="F128" s="169"/>
      <c r="G128" s="169"/>
    </row>
    <row r="129" spans="1:7" s="39" customFormat="1" ht="17.25" customHeight="1" x14ac:dyDescent="0.25">
      <c r="A129" s="34"/>
      <c r="B129" s="67" t="s">
        <v>118</v>
      </c>
      <c r="C129" s="90"/>
      <c r="D129" s="90"/>
      <c r="E129" s="90"/>
      <c r="F129" s="90"/>
      <c r="G129" s="90"/>
    </row>
    <row r="130" spans="1:7" s="56" customFormat="1" x14ac:dyDescent="0.3">
      <c r="A130" s="52"/>
      <c r="B130" s="52"/>
      <c r="C130" s="52"/>
      <c r="D130" s="52"/>
      <c r="E130" s="52"/>
      <c r="F130" s="52"/>
      <c r="G130" s="87" t="s">
        <v>119</v>
      </c>
    </row>
    <row r="131" spans="1:7" s="56" customFormat="1" ht="78" customHeight="1" x14ac:dyDescent="0.25">
      <c r="A131" s="41" t="s">
        <v>74</v>
      </c>
      <c r="B131" s="41" t="s">
        <v>120</v>
      </c>
      <c r="C131" s="41" t="s">
        <v>105</v>
      </c>
      <c r="D131" s="41" t="s">
        <v>121</v>
      </c>
      <c r="E131" s="41" t="s">
        <v>122</v>
      </c>
      <c r="F131" s="41" t="s">
        <v>123</v>
      </c>
      <c r="G131" s="41" t="s">
        <v>124</v>
      </c>
    </row>
    <row r="132" spans="1:7" s="56" customFormat="1" ht="18.75" customHeight="1" x14ac:dyDescent="0.3">
      <c r="A132" s="44">
        <v>1</v>
      </c>
      <c r="B132" s="44">
        <v>2</v>
      </c>
      <c r="C132" s="44">
        <v>3</v>
      </c>
      <c r="D132" s="44">
        <v>4</v>
      </c>
      <c r="E132" s="44">
        <v>5</v>
      </c>
      <c r="F132" s="44">
        <v>6</v>
      </c>
      <c r="G132" s="44">
        <v>7</v>
      </c>
    </row>
    <row r="133" spans="1:7" s="39" customFormat="1" ht="24" customHeight="1" x14ac:dyDescent="0.25">
      <c r="A133" s="49">
        <v>1</v>
      </c>
      <c r="B133" s="91"/>
      <c r="C133" s="92"/>
      <c r="D133" s="93"/>
      <c r="E133" s="81"/>
      <c r="F133" s="51">
        <f t="shared" ref="F133" si="1">D133*E133</f>
        <v>0</v>
      </c>
      <c r="G133" s="94">
        <v>0</v>
      </c>
    </row>
    <row r="134" spans="1:7" s="39" customFormat="1" ht="18" customHeight="1" x14ac:dyDescent="0.25">
      <c r="A134" s="82"/>
      <c r="B134" s="50" t="s">
        <v>109</v>
      </c>
      <c r="C134" s="51"/>
      <c r="D134" s="51"/>
      <c r="E134" s="51"/>
      <c r="F134" s="51">
        <f>SUM(F133:F133)</f>
        <v>0</v>
      </c>
      <c r="G134" s="95"/>
    </row>
    <row r="135" spans="1:7" s="39" customFormat="1" ht="57.75" hidden="1" customHeight="1" x14ac:dyDescent="0.25">
      <c r="A135" s="84"/>
      <c r="B135" s="85"/>
      <c r="C135" s="77"/>
      <c r="D135" s="54"/>
      <c r="E135" s="54"/>
      <c r="F135" s="54"/>
      <c r="G135" s="54"/>
    </row>
    <row r="136" spans="1:7" s="39" customFormat="1" ht="36.75" hidden="1" customHeight="1" x14ac:dyDescent="0.25">
      <c r="A136" s="54"/>
      <c r="B136" s="96"/>
      <c r="C136" s="54"/>
      <c r="D136" s="97"/>
      <c r="E136" s="98" t="s">
        <v>125</v>
      </c>
      <c r="F136" s="54"/>
      <c r="G136" s="54"/>
    </row>
    <row r="137" spans="1:7" s="39" customFormat="1" ht="15" x14ac:dyDescent="0.25">
      <c r="A137" s="54"/>
      <c r="B137" s="96"/>
      <c r="C137" s="54"/>
      <c r="D137" s="97"/>
      <c r="E137" s="98"/>
      <c r="F137" s="54"/>
      <c r="G137" s="54"/>
    </row>
    <row r="138" spans="1:7" s="56" customFormat="1" ht="23.25" customHeight="1" x14ac:dyDescent="0.25">
      <c r="A138" s="170" t="s">
        <v>126</v>
      </c>
      <c r="B138" s="170"/>
      <c r="C138" s="170"/>
      <c r="D138" s="170"/>
      <c r="E138" s="170"/>
      <c r="F138" s="170"/>
      <c r="G138" s="170"/>
    </row>
    <row r="139" spans="1:7" s="56" customFormat="1" ht="23.25" customHeight="1" x14ac:dyDescent="0.4">
      <c r="A139" s="166" t="s">
        <v>127</v>
      </c>
      <c r="B139" s="166"/>
      <c r="C139" s="166"/>
      <c r="D139" s="166"/>
      <c r="E139" s="166"/>
      <c r="F139" s="166"/>
      <c r="G139" s="166"/>
    </row>
    <row r="140" spans="1:7" s="56" customFormat="1" ht="18" customHeight="1" x14ac:dyDescent="0.3">
      <c r="A140" s="99"/>
      <c r="B140" s="99"/>
      <c r="C140" s="55" t="s">
        <v>128</v>
      </c>
      <c r="D140" s="52"/>
      <c r="E140" s="69"/>
      <c r="F140" s="99"/>
      <c r="G140" s="52"/>
    </row>
    <row r="141" spans="1:7" s="101" customFormat="1" ht="57.75" customHeight="1" x14ac:dyDescent="0.3">
      <c r="A141" s="41" t="s">
        <v>74</v>
      </c>
      <c r="B141" s="41" t="s">
        <v>129</v>
      </c>
      <c r="C141" s="41" t="s">
        <v>76</v>
      </c>
      <c r="D141" s="52"/>
      <c r="E141" s="52"/>
      <c r="F141" s="52"/>
      <c r="G141" s="52"/>
    </row>
    <row r="142" spans="1:7" s="101" customFormat="1" x14ac:dyDescent="0.3">
      <c r="A142" s="44">
        <v>1</v>
      </c>
      <c r="B142" s="44">
        <v>2</v>
      </c>
      <c r="C142" s="44">
        <v>3</v>
      </c>
      <c r="D142" s="52"/>
      <c r="E142" s="52"/>
      <c r="F142" s="52"/>
      <c r="G142" s="52"/>
    </row>
    <row r="143" spans="1:7" s="39" customFormat="1" ht="33.75" customHeight="1" x14ac:dyDescent="0.25">
      <c r="A143" s="41">
        <v>1</v>
      </c>
      <c r="B143" s="102" t="s">
        <v>130</v>
      </c>
      <c r="C143" s="103">
        <f t="array" ref="C143">SUM(IF(F133:F133&gt;0,F133:F133/G133:G133+0.00000000000001,0))</f>
        <v>0</v>
      </c>
      <c r="D143" s="104"/>
      <c r="E143" s="104"/>
      <c r="F143" s="104"/>
      <c r="G143" s="104"/>
    </row>
    <row r="144" spans="1:7" s="39" customFormat="1" ht="33.75" customHeight="1" x14ac:dyDescent="0.25">
      <c r="A144" s="41">
        <v>2</v>
      </c>
      <c r="B144" s="102" t="s">
        <v>131</v>
      </c>
      <c r="C144" s="103">
        <f>C92</f>
        <v>20000</v>
      </c>
      <c r="D144" s="104"/>
      <c r="E144" s="104"/>
      <c r="F144" s="104"/>
      <c r="G144" s="104"/>
    </row>
    <row r="145" spans="1:7" s="39" customFormat="1" ht="33.75" customHeight="1" x14ac:dyDescent="0.25">
      <c r="A145" s="41">
        <v>3</v>
      </c>
      <c r="B145" s="102" t="s">
        <v>132</v>
      </c>
      <c r="C145" s="103">
        <f>G70</f>
        <v>0</v>
      </c>
      <c r="D145" s="104"/>
      <c r="E145" s="104"/>
      <c r="F145" s="104"/>
      <c r="G145" s="104"/>
    </row>
    <row r="146" spans="1:7" s="100" customFormat="1" ht="33.75" customHeight="1" x14ac:dyDescent="0.25">
      <c r="A146" s="41">
        <v>4</v>
      </c>
      <c r="B146" s="102" t="s">
        <v>133</v>
      </c>
      <c r="C146" s="103">
        <f>C125</f>
        <v>4000</v>
      </c>
      <c r="D146" s="104"/>
      <c r="E146" s="104"/>
      <c r="F146" s="104"/>
      <c r="G146" s="104"/>
    </row>
    <row r="147" spans="1:7" s="100" customFormat="1" ht="33.75" customHeight="1" x14ac:dyDescent="0.25">
      <c r="A147" s="41">
        <v>5</v>
      </c>
      <c r="B147" s="105" t="s">
        <v>134</v>
      </c>
      <c r="C147" s="103">
        <f>SUM(C143:C146)</f>
        <v>24000</v>
      </c>
      <c r="D147" s="104"/>
      <c r="E147" s="104"/>
      <c r="F147" s="104"/>
      <c r="G147" s="104"/>
    </row>
    <row r="148" spans="1:7" s="100" customFormat="1" ht="45" x14ac:dyDescent="0.25">
      <c r="A148" s="41">
        <v>6</v>
      </c>
      <c r="B148" s="102" t="s">
        <v>135</v>
      </c>
      <c r="C148" s="103">
        <f>IF(D166=0,0,C147/D166)</f>
        <v>480</v>
      </c>
      <c r="D148" s="104"/>
      <c r="E148" s="104"/>
      <c r="F148" s="104"/>
      <c r="G148" s="104"/>
    </row>
    <row r="149" spans="1:7" s="100" customFormat="1" ht="15" x14ac:dyDescent="0.25">
      <c r="A149" s="54"/>
      <c r="B149" s="96"/>
      <c r="C149" s="54"/>
      <c r="D149" s="54"/>
      <c r="E149" s="54"/>
      <c r="F149" s="54"/>
      <c r="G149" s="54"/>
    </row>
    <row r="150" spans="1:7" s="100" customFormat="1" ht="23.25" customHeight="1" x14ac:dyDescent="0.4">
      <c r="A150" s="166" t="s">
        <v>136</v>
      </c>
      <c r="B150" s="166"/>
      <c r="C150" s="166"/>
      <c r="D150" s="166"/>
      <c r="E150" s="166"/>
      <c r="F150" s="166"/>
      <c r="G150" s="166"/>
    </row>
    <row r="151" spans="1:7" s="100" customFormat="1" ht="17.25" customHeight="1" x14ac:dyDescent="0.3">
      <c r="A151" s="54"/>
      <c r="B151" s="54"/>
      <c r="C151" s="55" t="s">
        <v>137</v>
      </c>
      <c r="D151" s="54"/>
      <c r="E151" s="54"/>
      <c r="F151" s="54"/>
      <c r="G151" s="54"/>
    </row>
    <row r="152" spans="1:7" s="56" customFormat="1" ht="15" x14ac:dyDescent="0.25">
      <c r="A152" s="70" t="s">
        <v>74</v>
      </c>
      <c r="B152" s="41" t="s">
        <v>138</v>
      </c>
      <c r="C152" s="41" t="s">
        <v>139</v>
      </c>
      <c r="D152" s="52"/>
      <c r="E152" s="52"/>
      <c r="F152" s="52"/>
      <c r="G152" s="52"/>
    </row>
    <row r="153" spans="1:7" s="101" customFormat="1" ht="15.75" customHeight="1" x14ac:dyDescent="0.3">
      <c r="A153" s="106">
        <v>1</v>
      </c>
      <c r="B153" s="58">
        <v>2</v>
      </c>
      <c r="C153" s="58">
        <v>3</v>
      </c>
      <c r="D153" s="73"/>
      <c r="E153" s="73"/>
      <c r="F153" s="73"/>
      <c r="G153" s="73"/>
    </row>
    <row r="154" spans="1:7" s="56" customFormat="1" ht="36" customHeight="1" x14ac:dyDescent="0.25">
      <c r="A154" s="107">
        <v>1</v>
      </c>
      <c r="B154" s="108" t="s">
        <v>140</v>
      </c>
      <c r="C154" s="109">
        <f>C148</f>
        <v>480</v>
      </c>
      <c r="D154" s="52"/>
      <c r="E154" s="52"/>
      <c r="F154" s="52"/>
      <c r="G154" s="52"/>
    </row>
    <row r="155" spans="1:7" s="39" customFormat="1" ht="21.75" customHeight="1" x14ac:dyDescent="0.25">
      <c r="A155" s="107">
        <v>2</v>
      </c>
      <c r="B155" s="108" t="s">
        <v>141</v>
      </c>
      <c r="C155" s="110">
        <v>0.2</v>
      </c>
      <c r="D155" s="52"/>
      <c r="E155" s="52"/>
      <c r="F155" s="52"/>
      <c r="G155" s="52"/>
    </row>
    <row r="156" spans="1:7" s="74" customFormat="1" ht="21.75" customHeight="1" x14ac:dyDescent="0.25">
      <c r="A156" s="107">
        <v>3</v>
      </c>
      <c r="B156" s="108" t="s">
        <v>142</v>
      </c>
      <c r="C156" s="109">
        <f>C154*C155</f>
        <v>96</v>
      </c>
      <c r="D156" s="52"/>
      <c r="E156" s="52"/>
      <c r="F156" s="52"/>
      <c r="G156" s="52"/>
    </row>
    <row r="157" spans="1:7" s="39" customFormat="1" ht="30" customHeight="1" x14ac:dyDescent="0.25">
      <c r="A157" s="107">
        <v>4</v>
      </c>
      <c r="B157" s="108" t="s">
        <v>143</v>
      </c>
      <c r="C157" s="109">
        <f>C154+C156</f>
        <v>576</v>
      </c>
      <c r="D157" s="52"/>
      <c r="E157" s="52"/>
      <c r="F157" s="52"/>
      <c r="G157" s="52"/>
    </row>
    <row r="158" spans="1:7" s="39" customFormat="1" ht="38.25" customHeight="1" x14ac:dyDescent="0.25">
      <c r="A158" s="107">
        <v>5</v>
      </c>
      <c r="B158" s="111" t="s">
        <v>144</v>
      </c>
      <c r="C158" s="112">
        <v>1500</v>
      </c>
      <c r="D158" s="52"/>
      <c r="E158" s="52"/>
      <c r="F158" s="52"/>
      <c r="G158" s="52"/>
    </row>
    <row r="159" spans="1:7" s="39" customFormat="1" ht="15" x14ac:dyDescent="0.25">
      <c r="A159" s="113"/>
      <c r="B159" s="52"/>
      <c r="C159" s="52"/>
      <c r="D159" s="52"/>
      <c r="E159" s="52"/>
      <c r="F159" s="52"/>
      <c r="G159" s="52"/>
    </row>
    <row r="160" spans="1:7" s="39" customFormat="1" ht="17.25" customHeight="1" x14ac:dyDescent="0.25">
      <c r="A160" s="171" t="s">
        <v>145</v>
      </c>
      <c r="B160" s="171"/>
      <c r="C160" s="171"/>
      <c r="D160" s="171"/>
      <c r="E160" s="171"/>
      <c r="F160" s="171"/>
      <c r="G160" s="171"/>
    </row>
    <row r="161" spans="1:7" s="39" customFormat="1" ht="18" customHeight="1" x14ac:dyDescent="0.4">
      <c r="A161" s="166" t="s">
        <v>146</v>
      </c>
      <c r="B161" s="166"/>
      <c r="C161" s="166"/>
      <c r="D161" s="166"/>
      <c r="E161" s="166"/>
      <c r="F161" s="166"/>
      <c r="G161" s="166"/>
    </row>
    <row r="162" spans="1:7" s="39" customFormat="1" ht="15.75" customHeight="1" x14ac:dyDescent="0.3">
      <c r="A162" s="52"/>
      <c r="B162" s="69"/>
      <c r="C162" s="69"/>
      <c r="D162" s="87" t="s">
        <v>147</v>
      </c>
      <c r="E162" s="52"/>
      <c r="F162" s="52"/>
      <c r="G162" s="52"/>
    </row>
    <row r="163" spans="1:7" s="101" customFormat="1" ht="15" customHeight="1" x14ac:dyDescent="0.3">
      <c r="A163" s="70" t="s">
        <v>74</v>
      </c>
      <c r="B163" s="168" t="s">
        <v>148</v>
      </c>
      <c r="C163" s="168"/>
      <c r="D163" s="41"/>
      <c r="E163" s="42"/>
      <c r="F163" s="42"/>
      <c r="G163" s="42"/>
    </row>
    <row r="164" spans="1:7" s="101" customFormat="1" ht="16.5" customHeight="1" x14ac:dyDescent="0.3">
      <c r="A164" s="114">
        <v>1</v>
      </c>
      <c r="B164" s="115">
        <v>2</v>
      </c>
      <c r="C164" s="115">
        <v>3</v>
      </c>
      <c r="D164" s="115">
        <v>4</v>
      </c>
      <c r="E164" s="52"/>
      <c r="F164" s="52"/>
      <c r="G164" s="52"/>
    </row>
    <row r="165" spans="1:7" s="39" customFormat="1" ht="24.75" customHeight="1" x14ac:dyDescent="0.25">
      <c r="A165" s="172">
        <v>1</v>
      </c>
      <c r="B165" s="173" t="s">
        <v>149</v>
      </c>
      <c r="C165" s="116" t="s">
        <v>150</v>
      </c>
      <c r="D165" s="81" t="s">
        <v>151</v>
      </c>
      <c r="E165" s="52"/>
      <c r="F165" s="52"/>
      <c r="G165" s="52"/>
    </row>
    <row r="166" spans="1:7" s="43" customFormat="1" ht="20.25" customHeight="1" x14ac:dyDescent="0.25">
      <c r="A166" s="172"/>
      <c r="B166" s="173"/>
      <c r="C166" s="116" t="s">
        <v>152</v>
      </c>
      <c r="D166" s="93">
        <f>'План продаж'!D11</f>
        <v>50</v>
      </c>
      <c r="E166" s="52"/>
      <c r="F166" s="52"/>
      <c r="G166" s="52"/>
    </row>
    <row r="167" spans="1:7" s="39" customFormat="1" ht="17.25" customHeight="1" x14ac:dyDescent="0.25">
      <c r="A167" s="107">
        <v>2</v>
      </c>
      <c r="B167" s="173" t="s">
        <v>153</v>
      </c>
      <c r="C167" s="173"/>
      <c r="D167" s="117" t="s">
        <v>154</v>
      </c>
      <c r="E167" s="52"/>
      <c r="F167" s="52"/>
      <c r="G167" s="52"/>
    </row>
    <row r="168" spans="1:7" s="39" customFormat="1" ht="30" customHeight="1" x14ac:dyDescent="0.25">
      <c r="A168" s="107">
        <v>3</v>
      </c>
      <c r="B168" s="173" t="s">
        <v>155</v>
      </c>
      <c r="C168" s="173"/>
      <c r="D168" s="109">
        <f>'План продаж'!E11</f>
        <v>60000</v>
      </c>
      <c r="E168" s="52"/>
      <c r="F168" s="52"/>
      <c r="G168" s="52"/>
    </row>
    <row r="169" spans="1:7" s="39" customFormat="1" ht="30" customHeight="1" x14ac:dyDescent="0.25">
      <c r="A169" s="98"/>
      <c r="B169" s="52"/>
      <c r="C169" s="52"/>
      <c r="D169" s="52"/>
      <c r="E169" s="52"/>
      <c r="F169" s="52"/>
      <c r="G169" s="52"/>
    </row>
    <row r="170" spans="1:7" s="39" customFormat="1" ht="15.75" customHeight="1" x14ac:dyDescent="0.4">
      <c r="A170" s="166" t="s">
        <v>156</v>
      </c>
      <c r="B170" s="166"/>
      <c r="C170" s="166"/>
      <c r="D170" s="166"/>
      <c r="E170" s="166"/>
      <c r="F170" s="166"/>
      <c r="G170" s="166"/>
    </row>
    <row r="171" spans="1:7" s="39" customFormat="1" ht="15.75" customHeight="1" x14ac:dyDescent="0.25">
      <c r="A171" s="34"/>
      <c r="B171" s="34"/>
      <c r="C171" s="34"/>
      <c r="D171" s="34"/>
      <c r="E171" s="34"/>
      <c r="F171" s="34"/>
      <c r="G171" s="34"/>
    </row>
    <row r="172" spans="1:7" s="39" customFormat="1" ht="15.75" customHeight="1" x14ac:dyDescent="0.25">
      <c r="A172" s="34"/>
      <c r="B172" s="111" t="s">
        <v>157</v>
      </c>
      <c r="C172" s="118">
        <v>4</v>
      </c>
      <c r="D172" s="119" t="str">
        <f>IF(C172=4,"НПД 4%",IF(C172=6,"НПД/УСН 6%",IF(C172=15,"УСН 15%",0)))</f>
        <v>НПД 4%</v>
      </c>
      <c r="E172" s="52"/>
      <c r="F172" s="34"/>
      <c r="G172" s="34"/>
    </row>
    <row r="173" spans="1:7" s="39" customFormat="1" ht="37.5" customHeight="1" x14ac:dyDescent="0.25">
      <c r="A173" s="34"/>
      <c r="B173" s="167" t="s">
        <v>158</v>
      </c>
      <c r="C173" s="167"/>
      <c r="D173" s="167"/>
      <c r="E173" s="34"/>
      <c r="F173" s="34"/>
      <c r="G173" s="34"/>
    </row>
    <row r="174" spans="1:7" s="39" customFormat="1" ht="15.75" customHeight="1" x14ac:dyDescent="0.25">
      <c r="A174" s="34"/>
      <c r="B174" s="34"/>
      <c r="C174" s="34"/>
      <c r="D174" s="34"/>
      <c r="E174" s="34"/>
      <c r="F174" s="34"/>
      <c r="G174" s="34"/>
    </row>
    <row r="175" spans="1:7" s="39" customFormat="1" ht="19.5" customHeight="1" x14ac:dyDescent="0.3">
      <c r="A175" s="52"/>
      <c r="B175" s="69"/>
      <c r="C175" s="87" t="s">
        <v>159</v>
      </c>
      <c r="D175" s="52"/>
      <c r="E175" s="52"/>
      <c r="F175" s="52"/>
      <c r="G175" s="52"/>
    </row>
    <row r="176" spans="1:7" s="39" customFormat="1" ht="15" x14ac:dyDescent="0.25">
      <c r="A176" s="120" t="s">
        <v>74</v>
      </c>
      <c r="B176" s="72" t="s">
        <v>148</v>
      </c>
      <c r="C176" s="121" t="s">
        <v>76</v>
      </c>
      <c r="D176" s="42"/>
      <c r="E176" s="42"/>
      <c r="F176" s="42"/>
      <c r="G176" s="42"/>
    </row>
    <row r="177" spans="1:7" s="39" customFormat="1" ht="20.25" customHeight="1" x14ac:dyDescent="0.3">
      <c r="A177" s="75">
        <v>1</v>
      </c>
      <c r="B177" s="44">
        <v>2</v>
      </c>
      <c r="C177" s="122">
        <v>3</v>
      </c>
      <c r="D177" s="52"/>
      <c r="E177" s="52"/>
      <c r="F177" s="52"/>
      <c r="G177" s="52"/>
    </row>
    <row r="178" spans="1:7" s="39" customFormat="1" ht="33" customHeight="1" x14ac:dyDescent="0.25">
      <c r="A178" s="123">
        <v>1</v>
      </c>
      <c r="B178" s="124" t="s">
        <v>160</v>
      </c>
      <c r="C178" s="125">
        <f>D168</f>
        <v>60000</v>
      </c>
      <c r="D178" s="52"/>
      <c r="E178" s="52"/>
      <c r="F178" s="52"/>
      <c r="G178" s="52"/>
    </row>
    <row r="179" spans="1:7" s="43" customFormat="1" ht="33" customHeight="1" x14ac:dyDescent="0.25">
      <c r="A179" s="123">
        <v>2</v>
      </c>
      <c r="B179" s="124" t="s">
        <v>161</v>
      </c>
      <c r="C179" s="125">
        <f>C147</f>
        <v>24000</v>
      </c>
      <c r="D179" s="52"/>
      <c r="E179" s="52"/>
      <c r="F179" s="52"/>
      <c r="G179" s="52"/>
    </row>
    <row r="180" spans="1:7" s="39" customFormat="1" ht="33" customHeight="1" x14ac:dyDescent="0.25">
      <c r="A180" s="123">
        <v>3</v>
      </c>
      <c r="B180" s="124" t="s">
        <v>162</v>
      </c>
      <c r="C180" s="125">
        <f>IF(C172=15,(C178-C179)*0.15,C178*C172/100)</f>
        <v>2400</v>
      </c>
      <c r="D180" s="52"/>
      <c r="E180" s="52"/>
      <c r="F180" s="52"/>
      <c r="G180" s="52"/>
    </row>
    <row r="181" spans="1:7" s="39" customFormat="1" ht="33" customHeight="1" x14ac:dyDescent="0.25">
      <c r="A181" s="123">
        <v>4</v>
      </c>
      <c r="B181" s="124" t="s">
        <v>163</v>
      </c>
      <c r="C181" s="125">
        <f>C178-C179-C180</f>
        <v>33600</v>
      </c>
      <c r="D181" s="52"/>
      <c r="E181" s="52"/>
      <c r="F181" s="52"/>
      <c r="G181" s="52"/>
    </row>
    <row r="182" spans="1:7" s="39" customFormat="1" ht="33" customHeight="1" x14ac:dyDescent="0.25">
      <c r="A182" s="123">
        <v>5</v>
      </c>
      <c r="B182" s="124" t="s">
        <v>164</v>
      </c>
      <c r="C182" s="125">
        <f>C181*12</f>
        <v>403200</v>
      </c>
      <c r="D182" s="52"/>
      <c r="E182" s="52"/>
      <c r="F182" s="52"/>
      <c r="G182" s="52"/>
    </row>
    <row r="183" spans="1:7" s="39" customFormat="1" ht="33" customHeight="1" x14ac:dyDescent="0.25">
      <c r="A183" s="123">
        <v>6</v>
      </c>
      <c r="B183" s="124" t="s">
        <v>165</v>
      </c>
      <c r="C183" s="126">
        <f>IF(C179=0,0,C181/C179)</f>
        <v>1.4</v>
      </c>
      <c r="D183" s="52"/>
      <c r="E183" s="52"/>
      <c r="F183" s="52"/>
      <c r="G183" s="52"/>
    </row>
    <row r="184" spans="1:7" s="39" customFormat="1" x14ac:dyDescent="0.3">
      <c r="A184" s="123">
        <v>7</v>
      </c>
      <c r="B184" s="127" t="s">
        <v>166</v>
      </c>
      <c r="C184" s="128">
        <f>ROUND(C100/C181,0)</f>
        <v>11</v>
      </c>
      <c r="D184" s="1"/>
      <c r="E184" s="1"/>
      <c r="F184" s="1"/>
      <c r="G184" s="1"/>
    </row>
    <row r="185" spans="1:7" s="39" customFormat="1" ht="15" x14ac:dyDescent="0.25">
      <c r="A185" s="52"/>
      <c r="B185" s="52"/>
      <c r="C185" s="52"/>
      <c r="D185" s="52"/>
      <c r="E185" s="52"/>
      <c r="F185" s="52"/>
      <c r="G185" s="52"/>
    </row>
    <row r="186" spans="1:7" s="39" customFormat="1" ht="43.5" customHeight="1" x14ac:dyDescent="0.25">
      <c r="A186" s="167" t="s">
        <v>167</v>
      </c>
      <c r="B186" s="167"/>
      <c r="C186" s="167"/>
      <c r="D186" s="167"/>
      <c r="E186" s="16"/>
      <c r="F186" s="129"/>
      <c r="G186" s="129"/>
    </row>
    <row r="187" spans="1:7" ht="12" customHeight="1" x14ac:dyDescent="0.3">
      <c r="A187" s="167"/>
      <c r="B187" s="167"/>
      <c r="C187" s="167"/>
      <c r="D187" s="167"/>
      <c r="E187" s="16"/>
      <c r="F187" s="130"/>
      <c r="G187" s="129"/>
    </row>
    <row r="188" spans="1:7" s="39" customFormat="1" ht="33.75" customHeight="1" x14ac:dyDescent="0.25">
      <c r="A188" s="167" t="s">
        <v>168</v>
      </c>
      <c r="B188" s="167"/>
      <c r="C188" s="167"/>
      <c r="D188" s="167"/>
      <c r="E188" s="167"/>
      <c r="F188" s="37"/>
      <c r="G188" s="52"/>
    </row>
  </sheetData>
  <mergeCells count="96">
    <mergeCell ref="B167:C167"/>
    <mergeCell ref="B168:C168"/>
    <mergeCell ref="A170:G170"/>
    <mergeCell ref="B173:D173"/>
    <mergeCell ref="A186:D186"/>
    <mergeCell ref="A187:D187"/>
    <mergeCell ref="A188:E188"/>
    <mergeCell ref="A139:G139"/>
    <mergeCell ref="A150:G150"/>
    <mergeCell ref="A160:G160"/>
    <mergeCell ref="A161:G161"/>
    <mergeCell ref="B163:C163"/>
    <mergeCell ref="A165:A166"/>
    <mergeCell ref="B165:B166"/>
    <mergeCell ref="B128:G128"/>
    <mergeCell ref="A138:G138"/>
    <mergeCell ref="A127:G127"/>
    <mergeCell ref="A119:G119"/>
    <mergeCell ref="B102:F102"/>
    <mergeCell ref="B103:F103"/>
    <mergeCell ref="B104:F104"/>
    <mergeCell ref="B105:F105"/>
    <mergeCell ref="B106:F106"/>
    <mergeCell ref="B107:F107"/>
    <mergeCell ref="B108:F108"/>
    <mergeCell ref="A110:G110"/>
    <mergeCell ref="A89:A90"/>
    <mergeCell ref="B89:B90"/>
    <mergeCell ref="C89:C90"/>
    <mergeCell ref="D89:F89"/>
    <mergeCell ref="A76:G76"/>
    <mergeCell ref="A77:G77"/>
    <mergeCell ref="B79:C79"/>
    <mergeCell ref="A80:G80"/>
    <mergeCell ref="A87:G87"/>
    <mergeCell ref="B63:G63"/>
    <mergeCell ref="A64:G64"/>
    <mergeCell ref="A65:G65"/>
    <mergeCell ref="A66:G66"/>
    <mergeCell ref="A67:G67"/>
    <mergeCell ref="A68:B68"/>
    <mergeCell ref="A73:G73"/>
    <mergeCell ref="A74:G74"/>
    <mergeCell ref="A75:G75"/>
    <mergeCell ref="A54:G54"/>
    <mergeCell ref="A55:G55"/>
    <mergeCell ref="A56:G56"/>
    <mergeCell ref="A57:G57"/>
    <mergeCell ref="A58:G58"/>
    <mergeCell ref="A60:G60"/>
    <mergeCell ref="A61:G61"/>
    <mergeCell ref="A62:G62"/>
    <mergeCell ref="A45:G45"/>
    <mergeCell ref="A46:G46"/>
    <mergeCell ref="A47:F47"/>
    <mergeCell ref="B48:G48"/>
    <mergeCell ref="A49:G49"/>
    <mergeCell ref="A50:G50"/>
    <mergeCell ref="A51:G51"/>
    <mergeCell ref="A52:G52"/>
    <mergeCell ref="A53:G53"/>
    <mergeCell ref="B36:G36"/>
    <mergeCell ref="A37:G37"/>
    <mergeCell ref="A38:G38"/>
    <mergeCell ref="A40:G40"/>
    <mergeCell ref="A41:C41"/>
    <mergeCell ref="A42:G42"/>
    <mergeCell ref="A43:G43"/>
    <mergeCell ref="A44:F44"/>
    <mergeCell ref="A24:B24"/>
    <mergeCell ref="A25:B25"/>
    <mergeCell ref="B28:G28"/>
    <mergeCell ref="A29:G29"/>
    <mergeCell ref="A30:G30"/>
    <mergeCell ref="A31:G31"/>
    <mergeCell ref="A32:G32"/>
    <mergeCell ref="A34:G34"/>
    <mergeCell ref="A35:G35"/>
    <mergeCell ref="A12:G12"/>
    <mergeCell ref="A13:G13"/>
    <mergeCell ref="A14:G14"/>
    <mergeCell ref="A15:G15"/>
    <mergeCell ref="B16:G16"/>
    <mergeCell ref="A17:G17"/>
    <mergeCell ref="B18:G18"/>
    <mergeCell ref="A19:G19"/>
    <mergeCell ref="A23:B23"/>
    <mergeCell ref="A1:G1"/>
    <mergeCell ref="A2:G2"/>
    <mergeCell ref="B5:G5"/>
    <mergeCell ref="A6:G6"/>
    <mergeCell ref="A7:G7"/>
    <mergeCell ref="A8:G8"/>
    <mergeCell ref="A9:G9"/>
    <mergeCell ref="A10:G10"/>
    <mergeCell ref="B11:G11"/>
  </mergeCells>
  <dataValidations disablePrompts="1" count="1">
    <dataValidation type="list" allowBlank="1" showInputMessage="1" showErrorMessage="1" sqref="C172" xr:uid="{00000000-0002-0000-0000-000000000000}">
      <formula1>"4,6,15"</formula1>
      <formula2>0</formula2>
    </dataValidation>
  </dataValidations>
  <hyperlinks>
    <hyperlink ref="A9" r:id="rId1" display="Номер тел.: +7919-802-17-20   E-mail: Ekacherkez@gmail.com" xr:uid="{00000000-0004-0000-0000-000000000000}"/>
  </hyperlinks>
  <pageMargins left="0.74791666666666701" right="0.39374999999999999" top="0.39374999999999999" bottom="0.39374999999999999" header="0.511811023622047" footer="0"/>
  <pageSetup paperSize="9" scale="78" fitToHeight="0" orientation="landscape" r:id="rId2"/>
  <headerFooter>
    <oddFooter>&amp;R&amp;P</oddFooter>
  </headerFooter>
  <rowBreaks count="7" manualBreakCount="7">
    <brk id="27" max="6" man="1"/>
    <brk id="58" max="6" man="1"/>
    <brk id="78" max="6" man="1"/>
    <brk id="100" max="6" man="1"/>
    <brk id="118" max="6" man="1"/>
    <brk id="137" max="6" man="1"/>
    <brk id="15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view="pageBreakPreview" zoomScale="75" zoomScaleNormal="100" zoomScalePageLayoutView="75" workbookViewId="0">
      <selection activeCell="A32" sqref="C32"/>
    </sheetView>
  </sheetViews>
  <sheetFormatPr defaultColWidth="8.44140625" defaultRowHeight="13.2" x14ac:dyDescent="0.25"/>
  <cols>
    <col min="1" max="1" width="9.109375" style="131" customWidth="1"/>
    <col min="2" max="2" width="33.6640625" style="131" customWidth="1"/>
    <col min="3" max="3" width="21.109375" style="131" customWidth="1"/>
    <col min="4" max="4" width="20" style="131" customWidth="1"/>
    <col min="5" max="5" width="24.33203125" style="131" customWidth="1"/>
  </cols>
  <sheetData>
    <row r="1" spans="1:5" ht="17.399999999999999" x14ac:dyDescent="0.25">
      <c r="A1" s="174" t="s">
        <v>169</v>
      </c>
      <c r="B1" s="174"/>
      <c r="C1" s="174"/>
      <c r="D1" s="174"/>
      <c r="E1" s="174"/>
    </row>
    <row r="2" spans="1:5" ht="17.399999999999999" x14ac:dyDescent="0.25">
      <c r="A2" s="132"/>
      <c r="B2" s="132"/>
      <c r="C2" s="132"/>
      <c r="D2" s="132"/>
      <c r="E2" s="132" t="s">
        <v>170</v>
      </c>
    </row>
    <row r="3" spans="1:5" ht="15" x14ac:dyDescent="0.25">
      <c r="A3" s="133"/>
      <c r="B3" s="134"/>
      <c r="C3" s="134"/>
      <c r="D3" s="134"/>
      <c r="E3" s="134"/>
    </row>
    <row r="4" spans="1:5" ht="34.799999999999997" x14ac:dyDescent="0.25">
      <c r="A4" s="135" t="s">
        <v>171</v>
      </c>
      <c r="B4" s="136" t="s">
        <v>172</v>
      </c>
      <c r="C4" s="136" t="s">
        <v>173</v>
      </c>
      <c r="D4" s="136" t="s">
        <v>121</v>
      </c>
      <c r="E4" s="136" t="s">
        <v>174</v>
      </c>
    </row>
    <row r="5" spans="1:5" ht="15.6" x14ac:dyDescent="0.25">
      <c r="A5" s="111">
        <v>1</v>
      </c>
      <c r="B5" s="111" t="s">
        <v>175</v>
      </c>
      <c r="C5" s="117">
        <v>1200</v>
      </c>
      <c r="D5" s="137">
        <v>50</v>
      </c>
      <c r="E5" s="117">
        <f>C5*D5</f>
        <v>60000</v>
      </c>
    </row>
    <row r="6" spans="1:5" ht="15.6" x14ac:dyDescent="0.25">
      <c r="A6" s="111">
        <v>2</v>
      </c>
      <c r="B6" s="111"/>
      <c r="C6" s="117"/>
      <c r="D6" s="137"/>
      <c r="E6" s="117">
        <f>C6*D6</f>
        <v>0</v>
      </c>
    </row>
    <row r="7" spans="1:5" ht="15.6" x14ac:dyDescent="0.25">
      <c r="A7" s="111">
        <v>3</v>
      </c>
      <c r="B7" s="111"/>
      <c r="C7" s="117"/>
      <c r="D7" s="137"/>
      <c r="E7" s="117">
        <f>C7*D7</f>
        <v>0</v>
      </c>
    </row>
    <row r="8" spans="1:5" ht="15.6" x14ac:dyDescent="0.25">
      <c r="A8" s="111">
        <v>4</v>
      </c>
      <c r="B8" s="111"/>
      <c r="C8" s="117"/>
      <c r="D8" s="137"/>
      <c r="E8" s="117">
        <f>C8*D8</f>
        <v>0</v>
      </c>
    </row>
    <row r="9" spans="1:5" ht="15.6" x14ac:dyDescent="0.25">
      <c r="A9" s="111">
        <v>5</v>
      </c>
      <c r="B9" s="111"/>
      <c r="C9" s="117"/>
      <c r="D9" s="137"/>
      <c r="E9" s="117">
        <f>C9*D9</f>
        <v>0</v>
      </c>
    </row>
    <row r="10" spans="1:5" ht="15.6" x14ac:dyDescent="0.25">
      <c r="A10" s="111">
        <v>6</v>
      </c>
      <c r="B10" s="111"/>
      <c r="C10" s="117"/>
      <c r="D10" s="137"/>
      <c r="E10" s="117"/>
    </row>
    <row r="11" spans="1:5" ht="15.6" x14ac:dyDescent="0.25">
      <c r="A11" s="175"/>
      <c r="B11" s="175" t="s">
        <v>176</v>
      </c>
      <c r="C11" s="61">
        <f>SUM(C5:C10)</f>
        <v>1200</v>
      </c>
      <c r="D11" s="138">
        <f>SUM(D5:D10)</f>
        <v>50</v>
      </c>
      <c r="E11" s="61">
        <f>SUM(E5:E10)</f>
        <v>60000</v>
      </c>
    </row>
  </sheetData>
  <mergeCells count="2">
    <mergeCell ref="A1:E1"/>
    <mergeCell ref="A11:B11"/>
  </mergeCell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200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Генчик</dc:creator>
  <dc:description/>
  <cp:lastModifiedBy>николай шачнев</cp:lastModifiedBy>
  <cp:revision>4</cp:revision>
  <cp:lastPrinted>2025-02-03T12:07:44Z</cp:lastPrinted>
  <dcterms:created xsi:type="dcterms:W3CDTF">2009-05-20T11:30:47Z</dcterms:created>
  <dcterms:modified xsi:type="dcterms:W3CDTF">2025-04-07T05:18:28Z</dcterms:modified>
  <dc:language>ru-RU</dc:language>
</cp:coreProperties>
</file>