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98B59004-0506-4A5C-BC34-C7AA0BFB7139}" xr6:coauthVersionLast="37" xr6:coauthVersionMax="37" xr10:uidLastSave="{00000000-0000-0000-0000-000000000000}"/>
  <bookViews>
    <workbookView xWindow="32760" yWindow="32760" windowWidth="15720" windowHeight="12852" xr2:uid="{00000000-000D-0000-FFFF-FFFF00000000}"/>
  </bookViews>
  <sheets>
    <sheet name="БизнесПлан" sheetId="1" r:id="rId1"/>
    <sheet name="План продаж" sheetId="2" r:id="rId2"/>
  </sheets>
  <definedNames>
    <definedName name="месСебест">БизнесПлан!$E$159</definedName>
    <definedName name="месячнаяПрограмма">БизнесПлан!#REF!</definedName>
    <definedName name="_xlnm.Print_Area" localSheetId="0">БизнесПлан!$A$1:$G$205</definedName>
  </definedNames>
  <calcPr calcId="179021"/>
</workbook>
</file>

<file path=xl/calcChain.xml><?xml version="1.0" encoding="utf-8"?>
<calcChain xmlns="http://schemas.openxmlformats.org/spreadsheetml/2006/main">
  <c r="D127" i="1" l="1"/>
  <c r="C20" i="2" l="1"/>
  <c r="D184" i="1" s="1"/>
  <c r="C19" i="2"/>
  <c r="D183" i="1" s="1"/>
  <c r="B17" i="2"/>
  <c r="D6" i="2"/>
  <c r="D7" i="2"/>
  <c r="D8" i="2"/>
  <c r="D9" i="2"/>
  <c r="D10" i="2"/>
  <c r="D11" i="2"/>
  <c r="D12" i="2"/>
  <c r="D13" i="2"/>
  <c r="D14" i="2"/>
  <c r="D15" i="2"/>
  <c r="D16" i="2"/>
  <c r="D5" i="2"/>
  <c r="C89" i="1"/>
  <c r="D185" i="1" l="1"/>
  <c r="D17" i="2"/>
  <c r="E97" i="1"/>
  <c r="E98" i="1"/>
  <c r="C98" i="1"/>
  <c r="F98" i="1" s="1"/>
  <c r="E102" i="1"/>
  <c r="C97" i="1"/>
  <c r="F97" i="1" s="1"/>
  <c r="C101" i="1" l="1"/>
  <c r="D189" i="1" l="1"/>
  <c r="E100" i="1" l="1"/>
  <c r="E103" i="1"/>
  <c r="D104" i="1"/>
  <c r="E101" i="1" s="1"/>
  <c r="F96" i="1"/>
  <c r="E99" i="1" l="1"/>
  <c r="D23" i="1"/>
  <c r="E96" i="1"/>
  <c r="E73" i="1" l="1"/>
  <c r="C137" i="1"/>
  <c r="C163" i="1" l="1"/>
  <c r="C103" i="1"/>
  <c r="F73" i="1"/>
  <c r="G73" i="1" s="1"/>
  <c r="G74" i="1" s="1"/>
  <c r="C102" i="1" s="1"/>
  <c r="F102" i="1" s="1"/>
  <c r="C99" i="1" l="1"/>
  <c r="F99" i="1" s="1"/>
  <c r="F145" i="1"/>
  <c r="D45" i="1"/>
  <c r="F146" i="1"/>
  <c r="F147" i="1"/>
  <c r="F148" i="1"/>
  <c r="F149" i="1"/>
  <c r="F150" i="1"/>
  <c r="F103" i="1"/>
  <c r="C161" i="1"/>
  <c r="F101" i="1"/>
  <c r="C162" i="1"/>
  <c r="C160" i="1" l="1" a="1"/>
  <c r="C160" i="1" s="1"/>
  <c r="C164" i="1" s="1"/>
  <c r="F151" i="1"/>
  <c r="C195" i="1"/>
  <c r="C197" i="1" s="1"/>
  <c r="C196" i="1" l="1"/>
  <c r="C198" i="1" s="1"/>
  <c r="C165" i="1"/>
  <c r="C171" i="1" s="1"/>
  <c r="C173" i="1" s="1"/>
  <c r="C174" i="1" s="1"/>
  <c r="C100" i="1"/>
  <c r="F100" i="1" s="1"/>
  <c r="C199" i="1" l="1"/>
  <c r="F104" i="1"/>
  <c r="D24" i="1" s="1"/>
  <c r="C104" i="1"/>
  <c r="D21" i="1" s="1"/>
  <c r="C200" i="1"/>
  <c r="C201" i="1" l="1"/>
</calcChain>
</file>

<file path=xl/sharedStrings.xml><?xml version="1.0" encoding="utf-8"?>
<sst xmlns="http://schemas.openxmlformats.org/spreadsheetml/2006/main" count="256" uniqueCount="221">
  <si>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</si>
  <si>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</si>
  <si>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</si>
  <si>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</si>
  <si>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</si>
  <si>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</si>
  <si>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</si>
  <si>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</si>
  <si>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</si>
  <si>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</si>
  <si>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</si>
  <si>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</si>
  <si>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</si>
  <si>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</si>
  <si>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</si>
  <si>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</si>
  <si>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</si>
  <si>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</si>
  <si>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</si>
  <si>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</si>
  <si>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</si>
  <si>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</si>
  <si>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</si>
  <si>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</si>
  <si>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</si>
  <si>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</si>
  <si>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</si>
  <si>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</si>
  <si>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</si>
  <si>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</si>
  <si>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</si>
  <si>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</si>
  <si>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</si>
  <si>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</si>
  <si>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</si>
  <si>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</si>
  <si>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</si>
  <si>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</si>
  <si>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</si>
  <si>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</si>
  <si>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</si>
  <si>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</si>
  <si>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</si>
  <si>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</si>
  <si>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</si>
  <si>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</si>
  <si>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</si>
  <si>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</si>
  <si>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</si>
  <si>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</si>
  <si>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</si>
  <si>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</si>
  <si>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</si>
  <si>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</si>
  <si>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</si>
  <si>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</si>
  <si>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</si>
  <si>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</si>
  <si>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</si>
  <si>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</si>
  <si>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</si>
  <si>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</si>
  <si>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</si>
  <si>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</si>
  <si>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</si>
  <si>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</si>
  <si>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</si>
  <si>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</si>
  <si>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</si>
  <si>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</si>
  <si>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</si>
  <si>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</si>
  <si>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</si>
  <si>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</si>
  <si>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</si>
  <si>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</si>
  <si>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</si>
  <si>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</si>
  <si>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</si>
  <si>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</si>
  <si>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</si>
  <si>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</si>
  <si>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</si>
  <si>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</si>
  <si>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</si>
  <si>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</si>
  <si>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</si>
  <si>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</si>
  <si>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</si>
  <si>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 xml:space="preserve"> «____»___________202___ г.           ________________          ____________________
                                      подпись                        Ф.И.О
                                                                                          </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</si>
  <si>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</si>
  <si>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</si>
  <si>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</si>
  <si>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</si>
  <si>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</si>
  <si>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</si>
  <si>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</si>
  <si>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</si>
  <si>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</si>
  <si>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</si>
  <si>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</si>
  <si>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</si>
  <si>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</si>
  <si>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</si>
  <si>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</si>
  <si>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</si>
  <si>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</si>
  <si>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Сведения о предпринимателе:</t>
  </si>
  <si>
    <t>Образование и квалификация предпринимателя:</t>
  </si>
  <si>
    <t xml:space="preserve">Вид предпринимательской деятельности: </t>
  </si>
  <si>
    <t>Намечаемые объемы реализации услуг (продукции) в месяц</t>
  </si>
  <si>
    <t>Таблица 8.1.</t>
  </si>
  <si>
    <t>Сумма</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</si>
  <si>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</si>
  <si>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</si>
  <si>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</si>
  <si>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</si>
  <si>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</si>
  <si>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</si>
  <si>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</si>
  <si>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</si>
  <si>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</si>
  <si>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</si>
  <si>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Срок окупаемости, мес.</t>
  </si>
  <si>
    <t xml:space="preserve"> * содержание основных средств, связь, транспорт, реклама, бухучет</t>
  </si>
  <si>
    <t>Размещение или продвижение на торговых площадках, сервисах объявлений и соцсетях</t>
  </si>
  <si>
    <t xml:space="preserve">1.2. </t>
  </si>
  <si>
    <t>1.1.</t>
  </si>
  <si>
    <t>Выберите ставку   налога --------------------------&gt;&gt;&gt;</t>
  </si>
  <si>
    <t>предпринимательского проекта: 
Услуги по ремонту и техническому обслуживанию автомобилей</t>
  </si>
  <si>
    <t>Наименование учебного учреждения: 
Поволжский Государственный Университет Телекоммуникаций и Информатики</t>
  </si>
  <si>
    <t>1.4. Организационно-правовая форма (Самозанятый/ИП):</t>
  </si>
  <si>
    <t>Организационно-правовая форма (Самозанятый/ИП):</t>
  </si>
  <si>
    <t>2.7. Имеющиеся активы для реализации проекта:</t>
  </si>
  <si>
    <t>Чистый доход в месяц (стр. 1 минус стр. 2 минус стр. 3)</t>
  </si>
  <si>
    <t>Индивидуальный предприниматель</t>
  </si>
  <si>
    <t>Используемая площадь: 18 кв.м.</t>
  </si>
  <si>
    <t>Тип помещения: Нежилое</t>
  </si>
  <si>
    <t>Право использования (собственность/аренда): аренда места под 1 пост для ремонта автомобилей</t>
  </si>
  <si>
    <t>В арендуемом помещении будет установлен автоподъемник и инструменты для ремонта автомобилей</t>
  </si>
  <si>
    <t>Для получения услуг автомобили приезжают в сервис.</t>
  </si>
  <si>
    <t>Основные услуги:</t>
  </si>
  <si>
    <t>Услуги выполняются мной лично</t>
  </si>
  <si>
    <t xml:space="preserve">Детали для замены и ремонта автомобилей предоставляет клиент. Масла и другие технические жидкости предоставляет клиент.
</t>
  </si>
  <si>
    <t>1) встреча с клиентом</t>
  </si>
  <si>
    <t>2) выснить потребность</t>
  </si>
  <si>
    <t>3) проконсультировать по услугам</t>
  </si>
  <si>
    <t xml:space="preserve">4) составить заказ-наряд и дефектную ведомость </t>
  </si>
  <si>
    <t>5) согласовать с клиентом перечень и стоимость работ и перечень запчастей</t>
  </si>
  <si>
    <t>6) принять автомобиль (с указанием возможных повреждений)</t>
  </si>
  <si>
    <t>7) принять от клиента запчасти</t>
  </si>
  <si>
    <t>8) выполнить работы по ремонту и обслуживанию</t>
  </si>
  <si>
    <t>Типовой процесс оказания услуги по ремонту и обслуживанию автомобиля:</t>
  </si>
  <si>
    <t>9) сдать работы клиенту</t>
  </si>
  <si>
    <t>10) сделать расчет</t>
  </si>
  <si>
    <t>11) выдать чек</t>
  </si>
  <si>
    <t>* Техническое осблуживание двигателей и ходовой части для легковых автомобилей</t>
  </si>
  <si>
    <t>* Механический ремонт двигателей и ходовой части для легковых автомобилей</t>
  </si>
  <si>
    <t>шт.</t>
  </si>
  <si>
    <t xml:space="preserve">Набор автомобильных инструментов </t>
  </si>
  <si>
    <t>Автоподъёмник двухстоечный 4 т</t>
  </si>
  <si>
    <t xml:space="preserve">Гайковерт аккумуляторный </t>
  </si>
  <si>
    <t>Болгарка аккумуляторная</t>
  </si>
  <si>
    <t>Мобильная связь и интернет</t>
  </si>
  <si>
    <t xml:space="preserve">Электричество </t>
  </si>
  <si>
    <t>Хладогент r 134 A (13,6 кг)</t>
  </si>
  <si>
    <t>Аэрозоль WD-40</t>
  </si>
  <si>
    <t>Очиститель тормозов</t>
  </si>
  <si>
    <t>Тележка инструментальная</t>
  </si>
  <si>
    <t>Станция для заправки автокондиционеров</t>
  </si>
  <si>
    <t>Перчатки</t>
  </si>
  <si>
    <t>Ветошь</t>
  </si>
  <si>
    <t>Изолента</t>
  </si>
  <si>
    <t>кг</t>
  </si>
  <si>
    <t>Месяц</t>
  </si>
  <si>
    <t>Среджняя цена 1 ремонта и ТО</t>
  </si>
  <si>
    <t>Количество автомобилей в ремонте и на ТО</t>
  </si>
  <si>
    <t>Январь</t>
  </si>
  <si>
    <t>Февраль</t>
  </si>
  <si>
    <t>Март</t>
  </si>
  <si>
    <t>Апрель</t>
  </si>
  <si>
    <t>Май</t>
  </si>
  <si>
    <t>Июнь</t>
  </si>
  <si>
    <t>Июль</t>
  </si>
  <si>
    <t>Август</t>
  </si>
  <si>
    <t>Сентябрь</t>
  </si>
  <si>
    <t>Октябрь</t>
  </si>
  <si>
    <t>Ноябрь</t>
  </si>
  <si>
    <t>Декабрь</t>
  </si>
  <si>
    <t>Среднее количество автомобилей в месяц</t>
  </si>
  <si>
    <t>Средняя цена ремонта и ТО</t>
  </si>
  <si>
    <r>
      <t>Продукция/</t>
    </r>
    <r>
      <rPr>
        <sz val="16"/>
        <color theme="1"/>
        <rFont val="Arial"/>
        <family val="2"/>
        <charset val="204"/>
      </rPr>
      <t>услуги: Услуги р</t>
    </r>
    <r>
      <rPr>
        <sz val="16"/>
        <rFont val="Arial"/>
        <family val="2"/>
        <charset val="204"/>
      </rPr>
      <t>емонта и технического обслуживания автомобилей согласно прейскуранта (Прейскурант прилигаю)</t>
    </r>
  </si>
  <si>
    <r>
      <rPr>
        <b/>
        <sz val="16"/>
        <rFont val="Arial"/>
        <family val="2"/>
        <charset val="204"/>
      </rPr>
      <t xml:space="preserve">2.1. Полное название вида предпринимательской деятельности с указанием кодов ОКВЭД:
</t>
    </r>
    <r>
      <rPr>
        <sz val="16"/>
        <rFont val="Arial"/>
        <family val="2"/>
        <charset val="204"/>
      </rPr>
      <t xml:space="preserve">Ремонт и техническое обслуживание автомобилей </t>
    </r>
  </si>
  <si>
    <r>
      <rPr>
        <b/>
        <sz val="16"/>
        <rFont val="Arial"/>
        <family val="2"/>
        <charset val="204"/>
      </rPr>
      <t>2.2. Полное перечисление выпускаемой продукции, товаров, услуг и т.д.:</t>
    </r>
    <r>
      <rPr>
        <sz val="16"/>
        <rFont val="Arial"/>
        <family val="2"/>
        <charset val="204"/>
      </rPr>
      <t xml:space="preserve"> 
Услуги ремонта и технического обслуживания автомобилей согласно прейскуранта (Прейскурант прилигаю)</t>
    </r>
  </si>
  <si>
    <r>
      <t xml:space="preserve">2.3.
</t>
    </r>
    <r>
      <rPr>
        <b/>
        <sz val="16"/>
        <color rgb="FF0000FF"/>
        <rFont val="Arial"/>
        <family val="2"/>
        <charset val="204"/>
      </rPr>
      <t xml:space="preserve">
</t>
    </r>
  </si>
  <si>
    <r>
      <rPr>
        <b/>
        <sz val="16"/>
        <rFont val="Arial"/>
        <family val="2"/>
        <charset val="204"/>
      </rPr>
      <t>2.5. Время, необходимое для начала деятельности:</t>
    </r>
    <r>
      <rPr>
        <sz val="16"/>
        <rFont val="Arial"/>
        <family val="2"/>
        <charset val="204"/>
      </rPr>
      <t xml:space="preserve"> </t>
    </r>
    <r>
      <rPr>
        <sz val="16"/>
        <color indexed="12"/>
        <rFont val="Arial"/>
        <family val="2"/>
        <charset val="204"/>
      </rPr>
      <t>1 месяца</t>
    </r>
  </si>
  <si>
    <r>
      <rPr>
        <b/>
        <sz val="16"/>
        <rFont val="Arial"/>
        <family val="2"/>
        <charset val="204"/>
      </rPr>
      <t>2.6. Требуется ли разрешение соответствующих органов (СЭС, пожарная охрана и т.д.):</t>
    </r>
    <r>
      <rPr>
        <sz val="16"/>
        <rFont val="Arial"/>
        <family val="2"/>
        <charset val="204"/>
      </rPr>
      <t xml:space="preserve"> 
Место арендуется в действующем автосервисе, в котором обеспечено соответсвие требованиям СЭС и пожарного надзора.</t>
    </r>
  </si>
  <si>
    <r>
      <t>приобретение основных средств, материальных запасов (перечислить)</t>
    </r>
    <r>
      <rPr>
        <sz val="16"/>
        <rFont val="Arial"/>
        <family val="2"/>
        <charset val="204"/>
      </rPr>
      <t>: 
* Автоподъёмник двухстоечный 4т
* Оборудование для заправки автокондиционеров
* Тумба для инструментов</t>
    </r>
  </si>
  <si>
    <r>
      <t>помещение, энергоносители (эл.энергия, вода, газ)</t>
    </r>
    <r>
      <rPr>
        <sz val="16"/>
        <rFont val="Arial"/>
        <family val="2"/>
        <charset val="204"/>
      </rPr>
      <t xml:space="preserve">: 
Электроэнергия, отопление, вода и канализация есть в автосервисе
</t>
    </r>
  </si>
  <si>
    <t>Шт.</t>
  </si>
  <si>
    <t>Имеется база постоянных клиентов (около 100 человек), которые будут приезжать ко мне на ремонт и обслуживание.
Имеется немного ручного инструмента</t>
  </si>
  <si>
    <t>Уровень цены (по сравнению с аналогом): цена аналогичная рынку (около 4500 т.р. за услугу)</t>
  </si>
  <si>
    <t>Каналы сбыта: непосредственно в сервисе + "сарафанное радио"</t>
  </si>
  <si>
    <t xml:space="preserve">Реклама (необходимость, её виды): Реклама в соцсетях, и визитки </t>
  </si>
  <si>
    <t xml:space="preserve">Монтаж автоподъемника </t>
  </si>
  <si>
    <r>
      <t>инструмент (перечислить)</t>
    </r>
    <r>
      <rPr>
        <sz val="16"/>
        <rFont val="Arial"/>
        <family val="2"/>
        <charset val="204"/>
      </rPr>
      <t>: 
* Набор автомобильных инструментов
* Гайковерт пневматический</t>
    </r>
  </si>
  <si>
    <r>
      <rPr>
        <u/>
        <sz val="16"/>
        <rFont val="Arial"/>
        <family val="2"/>
        <charset val="204"/>
      </rPr>
      <t>сырье, материалы, покупные комплектующие изделия (перечислить)</t>
    </r>
    <r>
      <rPr>
        <sz val="16"/>
        <rFont val="Arial"/>
        <family val="2"/>
        <charset val="204"/>
      </rPr>
      <t>: 
* перчатки
* ветошь
* WD-40
* Очиститель тормозов
* изолента
* хладогент</t>
    </r>
  </si>
  <si>
    <t>Дрель-шуруповерт аккумуляторная</t>
  </si>
  <si>
    <t>(соцконтракт)</t>
  </si>
  <si>
    <t>(соцконтракт 2 780,25 свои средства 703,75)</t>
  </si>
  <si>
    <r>
      <t xml:space="preserve"> * -</t>
    </r>
    <r>
      <rPr>
        <b/>
        <i/>
        <sz val="6"/>
        <rFont val="Arial"/>
        <family val="2"/>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</si>
  <si>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ИНН: </t>
  </si>
  <si>
    <r>
      <t>Адрес регистрации:</t>
    </r>
    <r>
      <rPr>
        <sz val="16"/>
        <color rgb="FF0000FF"/>
        <rFont val="Arial"/>
        <family val="2"/>
        <charset val="204"/>
      </rPr>
      <t xml:space="preserve"> </t>
    </r>
    <r>
      <rPr>
        <sz val="16"/>
        <rFont val="Arial"/>
        <family val="2"/>
        <charset val="204"/>
      </rPr>
      <t xml:space="preserve"> Самарская обл., г. Самара, </t>
    </r>
  </si>
  <si>
    <t xml:space="preserve">Номер тел.:                 E-mail: </t>
  </si>
  <si>
    <t>Дата рождения:</t>
  </si>
  <si>
    <t xml:space="preserve">Уровень (вид) образования: Неоконченное высшее </t>
  </si>
  <si>
    <t xml:space="preserve">Квалификация/специальность по диплому: </t>
  </si>
  <si>
    <t>Факты, подтверждающие квалификацию по выбранному виду деятельности (если вид деятельности не совпадает с основным образованием): 
Имею подтвержденный опыт работы автомехеником 2 года. С 2022 года и по настоящее время работаю автомехаником в автосервисе ИП Фетисов Алескандр Сергеевич (характеристику с места работы прилагаю).</t>
  </si>
  <si>
    <t xml:space="preserve">Адрес:
Действующий автосервис по адресу: Самарская обл., г. Самара, Кировский р-н, ул. </t>
  </si>
  <si>
    <t>Конкурентная способность (наличие конкурента): 
Автосервис, в котором будет я буду арендовать бокс и где будет установлен мой подъемник, расположен ___. В этом районе работают четыре автосервиса: ___.
Из них ___ занимается преимущественно кузовным ремонтом. ___ - это очень маленький сервис на 2 поста при шиномонтажке.
Реальную конкуренцию могут составить только сервисы ___ и ___ на ул. ___.У них также как и нашем сервисе 4-5 боксов, удобный подъезд и широкий спект услуг.
Однако сервис ___ ориентирован в основном на иномарки премирального сегмента (Мерседесы, Вольво, Фольксвагены) и совсем не берут в работу отечественные марки.
Таким образом прямую конкуренцию нашщему сревису составляет только сервис на ул. _____ 
Средний чек за ремонт у них составляет 4500 рублей, что соответсвует рынку.
Однако район,  в котором планиуется работа очень насыщен автомобилями. Особенно отчественными легковыми и иномарками эконом-класса. 
Наблюдение показало, что недостатка в клиентах нет. Наоборот существует дефицит мастеров и свободных боксов. Так очередь на ремонт и ТО составляет от 5 до 10 дней. 
Учитывая этот факт, а также то, что у меня наработана своя клиентская база,  я рассчитываю иметь загрузку на полный рабочий день в течение 15-20 рабочих денй в месяц. Что составит в среднем 18-20 машин</t>
  </si>
  <si>
    <t>Фамилия, имя и отчество (последнее - при наличии) предпринимателя: 
Симонов Дмитрий Иванович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</si>
</sst>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9"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6"/>
      <name val="Arial"/>
      <family val="2"/>
      <charset val="204"/>
    </font>
    <font>
      <sz val="16"/>
      <name val="Arial"/>
      <family val="2"/>
      <charset val="204"/>
    </font>
    <font>
      <b/>
      <sz val="16"/>
      <color rgb="FF6415D9"/>
      <name val="Arial"/>
      <family val="2"/>
      <charset val="204"/>
    </font>
    <font>
      <b/>
      <sz val="16"/>
      <color rgb="FF0000FF"/>
      <name val="Arial"/>
      <family val="2"/>
      <charset val="204"/>
    </font>
    <font>
      <sz val="16"/>
      <color rgb="FF0000CC"/>
      <name val="Arial"/>
      <family val="2"/>
      <charset val="204"/>
    </font>
    <font>
      <b/>
      <sz val="16"/>
      <color rgb="FF0000CC"/>
      <name val="Arial"/>
      <family val="2"/>
      <charset val="204"/>
    </font>
    <font>
      <b/>
      <sz val="20"/>
      <name val="Courier New"/>
      <family val="3"/>
      <charset val="204"/>
    </font>
    <font>
      <sz val="20"/>
      <name val="Courier New"/>
      <family val="3"/>
      <charset val="204"/>
    </font>
    <font>
      <b/>
      <sz val="20"/>
      <name val="Arial"/>
      <family val="2"/>
      <charset val="204"/>
    </font>
    <font>
      <sz val="10"/>
      <color rgb="FF000000"/>
      <name val="Calibri"/>
      <family val="2"/>
      <charset val="204"/>
      <scheme val="minor"/>
    </font>
    <font>
      <b/>
      <sz val="24"/>
      <name val="Arial"/>
      <family val="2"/>
      <charset val="204"/>
    </font>
    <font>
      <b/>
      <sz val="22"/>
      <name val="Arial"/>
      <family val="2"/>
      <charset val="204"/>
    </font>
    <font>
      <sz val="16"/>
      <color rgb="FF0000FF"/>
      <name val="Arial"/>
      <family val="2"/>
      <charset val="204"/>
    </font>
    <font>
      <sz val="16"/>
      <color indexed="12"/>
      <name val="Arial"/>
      <family val="2"/>
      <charset val="204"/>
    </font>
    <font>
      <sz val="16"/>
      <color theme="1"/>
      <name val="Arial"/>
      <family val="2"/>
      <charset val="204"/>
    </font>
    <font>
      <b/>
      <sz val="20"/>
      <color theme="1"/>
      <name val="Arial"/>
      <family val="2"/>
      <charset val="204"/>
    </font>
    <font>
      <b/>
      <sz val="16"/>
      <color theme="1"/>
      <name val="Arial"/>
      <family val="2"/>
      <charset val="204"/>
    </font>
    <font>
      <u/>
      <sz val="16"/>
      <name val="Arial"/>
      <family val="2"/>
      <charset val="204"/>
    </font>
    <font>
      <i/>
      <sz val="16"/>
      <name val="Arial"/>
      <family val="2"/>
      <charset val="204"/>
    </font>
    <font>
      <i/>
      <sz val="12"/>
      <name val="Arial"/>
      <family val="2"/>
      <charset val="204"/>
    </font>
    <font>
      <sz val="13"/>
      <name val="Arial"/>
      <family val="2"/>
      <charset val="204"/>
    </font>
    <font>
      <i/>
      <sz val="6"/>
      <name val="Arial"/>
      <family val="2"/>
      <charset val="204"/>
    </font>
    <font>
      <b/>
      <i/>
      <sz val="6"/>
      <name val="Arial"/>
      <family val="2"/>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5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8"/>
      </left>
      <right style="thin">
        <color indexed="8"/>
      </right>
      <top style="thin">
        <color indexed="8"/>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cellStyleXfs>
  <cellXfs count="243">
    <xf numFmtId="0" fontId="0" fillId="0" borderId="0" xfId="0"/>
    <xf numFmtId="0" fontId="3" fillId="0" borderId="0" xfId="0" applyFont="1"/>
    <xf numFmtId="0" fontId="3" fillId="0" borderId="0" xfId="0" applyFont="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0" fillId="0" borderId="0" xfId="0" applyProtection="1">
      <protection locked="0"/>
    </xf>
    <xf numFmtId="0" fontId="3" fillId="0" borderId="0" xfId="0" applyFont="1" applyBorder="1" applyAlignment="1" applyProtection="1">
      <alignment horizontal="left" vertical="top" wrapText="1"/>
      <protection locked="0"/>
    </xf>
    <xf numFmtId="0" fontId="7" fillId="0" borderId="0" xfId="0" applyFont="1" applyAlignment="1" applyProtection="1">
      <alignment horizontal="left" wrapText="1"/>
      <protection locked="0"/>
    </xf>
    <xf numFmtId="0" fontId="6" fillId="0" borderId="0" xfId="0" applyFont="1" applyAlignment="1" applyProtection="1">
      <alignment horizontal="right" wrapText="1"/>
      <protection locked="0"/>
    </xf>
    <xf numFmtId="0" fontId="7" fillId="0" borderId="2" xfId="0" applyFont="1" applyBorder="1" applyAlignment="1" applyProtection="1">
      <alignment horizontal="center" wrapText="1"/>
      <protection locked="0"/>
    </xf>
    <xf numFmtId="0" fontId="7" fillId="0" borderId="0" xfId="0" applyFont="1" applyAlignment="1" applyProtection="1">
      <alignment vertical="center"/>
      <protection locked="0"/>
    </xf>
    <xf numFmtId="0" fontId="6" fillId="0" borderId="2" xfId="0" applyFont="1" applyBorder="1" applyAlignment="1" applyProtection="1">
      <alignment horizontal="center" wrapText="1"/>
      <protection locked="0"/>
    </xf>
    <xf numFmtId="0" fontId="6" fillId="0" borderId="0" xfId="0" applyFont="1" applyProtection="1">
      <protection locked="0"/>
    </xf>
    <xf numFmtId="165" fontId="7" fillId="2" borderId="2" xfId="0" applyNumberFormat="1" applyFont="1" applyFill="1" applyBorder="1" applyAlignment="1" applyProtection="1">
      <alignment vertical="center" wrapText="1" shrinkToFit="1"/>
    </xf>
    <xf numFmtId="165" fontId="8" fillId="3" borderId="2" xfId="0" applyNumberFormat="1" applyFont="1" applyFill="1" applyBorder="1" applyAlignment="1" applyProtection="1">
      <alignment horizontal="center" vertical="center" shrinkToFit="1"/>
      <protection locked="0"/>
    </xf>
    <xf numFmtId="0" fontId="7" fillId="0" borderId="2" xfId="0" applyFont="1" applyBorder="1" applyAlignment="1" applyProtection="1">
      <alignment horizontal="left" vertical="center" wrapText="1"/>
      <protection locked="0"/>
    </xf>
    <xf numFmtId="165" fontId="9" fillId="3" borderId="2" xfId="0" applyNumberFormat="1" applyFont="1" applyFill="1" applyBorder="1" applyAlignment="1" applyProtection="1">
      <alignment horizontal="center" vertical="center" shrinkToFit="1"/>
      <protection locked="0"/>
    </xf>
    <xf numFmtId="0" fontId="7" fillId="0" borderId="2" xfId="0" applyFont="1" applyBorder="1" applyAlignment="1" applyProtection="1">
      <alignment horizontal="center" vertical="top" wrapText="1"/>
      <protection locked="0"/>
    </xf>
    <xf numFmtId="0" fontId="7" fillId="0" borderId="2" xfId="0" applyFont="1" applyBorder="1" applyAlignment="1" applyProtection="1">
      <alignment horizontal="left" vertical="top" wrapText="1"/>
      <protection locked="0"/>
    </xf>
    <xf numFmtId="165" fontId="6" fillId="2" borderId="2" xfId="0" applyNumberFormat="1" applyFont="1" applyFill="1" applyBorder="1" applyAlignment="1" applyProtection="1">
      <alignment horizontal="center" vertical="top" shrinkToFit="1"/>
      <protection locked="0"/>
    </xf>
    <xf numFmtId="0" fontId="7" fillId="0" borderId="0" xfId="0" applyFont="1" applyProtection="1">
      <protection locked="0"/>
    </xf>
    <xf numFmtId="0" fontId="6" fillId="0" borderId="0" xfId="0" applyFont="1" applyAlignment="1" applyProtection="1">
      <alignment horizontal="center" wrapText="1"/>
      <protection locked="0"/>
    </xf>
    <xf numFmtId="0" fontId="7" fillId="0" borderId="0" xfId="0" applyFont="1" applyBorder="1" applyAlignment="1" applyProtection="1">
      <protection locked="0"/>
    </xf>
    <xf numFmtId="0" fontId="6" fillId="0" borderId="0" xfId="0" applyFont="1" applyBorder="1" applyAlignment="1" applyProtection="1">
      <alignment horizontal="left"/>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0" fontId="7" fillId="3" borderId="2" xfId="0" applyFont="1" applyFill="1" applyBorder="1" applyAlignment="1" applyProtection="1">
      <alignment vertical="center" wrapText="1"/>
      <protection locked="0"/>
    </xf>
    <xf numFmtId="10" fontId="6" fillId="2" borderId="2" xfId="0" applyNumberFormat="1" applyFont="1" applyFill="1" applyBorder="1" applyAlignment="1" applyProtection="1">
      <alignment horizontal="center" vertical="center" shrinkToFit="1"/>
    </xf>
    <xf numFmtId="165" fontId="6" fillId="2" borderId="2" xfId="0" applyNumberFormat="1" applyFont="1" applyFill="1" applyBorder="1" applyAlignment="1" applyProtection="1">
      <alignment horizontal="center" vertical="center" shrinkToFit="1"/>
    </xf>
    <xf numFmtId="0" fontId="7" fillId="0" borderId="2"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7" fillId="0" borderId="0" xfId="0" applyFont="1" applyBorder="1" applyAlignment="1" applyProtection="1">
      <alignment horizontal="right"/>
      <protection locked="0"/>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6" fillId="0" borderId="7" xfId="0" applyFont="1" applyBorder="1" applyAlignment="1" applyProtection="1">
      <alignment horizontal="center" wrapText="1"/>
      <protection locked="0"/>
    </xf>
    <xf numFmtId="0" fontId="6" fillId="0" borderId="8" xfId="0" applyFont="1" applyBorder="1" applyAlignment="1" applyProtection="1">
      <alignment horizontal="center" wrapText="1"/>
      <protection locked="0"/>
    </xf>
    <xf numFmtId="0" fontId="7" fillId="0" borderId="0" xfId="0" applyFont="1" applyBorder="1" applyAlignment="1" applyProtection="1">
      <alignment horizontal="left" vertical="top" wrapText="1"/>
      <protection locked="0"/>
    </xf>
    <xf numFmtId="165" fontId="11" fillId="6" borderId="15" xfId="0" applyNumberFormat="1" applyFont="1" applyFill="1" applyBorder="1" applyAlignment="1" applyProtection="1">
      <alignment horizontal="center" vertical="center" shrinkToFit="1"/>
      <protection locked="0"/>
    </xf>
    <xf numFmtId="0" fontId="7" fillId="0" borderId="2" xfId="0" applyFont="1" applyBorder="1" applyAlignment="1" applyProtection="1">
      <alignment vertical="top" wrapText="1"/>
      <protection locked="0"/>
    </xf>
    <xf numFmtId="165" fontId="6" fillId="2" borderId="2" xfId="0" applyNumberFormat="1" applyFont="1" applyFill="1" applyBorder="1" applyAlignment="1" applyProtection="1">
      <alignment horizontal="center" shrinkToFit="1"/>
      <protection locked="0"/>
    </xf>
    <xf numFmtId="0" fontId="7" fillId="0" borderId="0" xfId="0" applyFont="1" applyBorder="1" applyAlignment="1" applyProtection="1">
      <alignment vertical="top" wrapText="1"/>
      <protection locked="0"/>
    </xf>
    <xf numFmtId="0" fontId="6" fillId="0" borderId="0" xfId="0" applyFont="1" applyBorder="1" applyAlignment="1" applyProtection="1">
      <alignment horizontal="left" vertical="top" wrapText="1"/>
      <protection locked="0"/>
    </xf>
    <xf numFmtId="0" fontId="7" fillId="0" borderId="0" xfId="0" applyFont="1" applyBorder="1" applyProtection="1">
      <protection locked="0"/>
    </xf>
    <xf numFmtId="0" fontId="7" fillId="0" borderId="0" xfId="0" applyFont="1" applyBorder="1" applyAlignment="1" applyProtection="1">
      <alignment horizontal="right" vertical="top" wrapText="1"/>
      <protection locked="0"/>
    </xf>
    <xf numFmtId="0" fontId="6" fillId="0" borderId="0" xfId="0" applyFont="1" applyBorder="1" applyAlignment="1" applyProtection="1">
      <alignment horizontal="right"/>
      <protection locked="0"/>
    </xf>
    <xf numFmtId="165" fontId="7" fillId="2" borderId="2" xfId="0" applyNumberFormat="1" applyFont="1" applyFill="1" applyBorder="1" applyAlignment="1" applyProtection="1">
      <alignment vertical="center" wrapText="1" shrinkToFit="1"/>
      <protection locked="0"/>
    </xf>
    <xf numFmtId="0" fontId="7" fillId="3" borderId="2" xfId="0" applyFont="1" applyFill="1" applyBorder="1" applyAlignment="1" applyProtection="1">
      <alignment horizontal="left" vertical="top" wrapText="1"/>
      <protection locked="0"/>
    </xf>
    <xf numFmtId="4" fontId="11" fillId="4" borderId="15" xfId="0" applyNumberFormat="1" applyFont="1" applyFill="1" applyBorder="1" applyAlignment="1" applyProtection="1">
      <alignment horizontal="center" vertical="center" shrinkToFit="1"/>
      <protection locked="0"/>
    </xf>
    <xf numFmtId="165" fontId="11" fillId="4" borderId="15" xfId="0" applyNumberFormat="1" applyFont="1" applyFill="1" applyBorder="1" applyAlignment="1" applyProtection="1">
      <alignment horizontal="center" vertical="center" shrinkToFit="1"/>
      <protection locked="0"/>
    </xf>
    <xf numFmtId="3" fontId="6" fillId="3" borderId="2" xfId="0" applyNumberFormat="1" applyFont="1" applyFill="1" applyBorder="1" applyAlignment="1" applyProtection="1">
      <alignment horizontal="center" vertical="top" shrinkToFit="1"/>
      <protection locked="0"/>
    </xf>
    <xf numFmtId="0" fontId="10" fillId="4" borderId="2" xfId="0" applyFont="1" applyFill="1" applyBorder="1" applyAlignment="1" applyProtection="1">
      <alignment horizontal="left" vertical="top" wrapText="1"/>
      <protection locked="0"/>
    </xf>
    <xf numFmtId="165" fontId="6" fillId="4" borderId="2" xfId="0" applyNumberFormat="1" applyFont="1" applyFill="1" applyBorder="1" applyAlignment="1" applyProtection="1">
      <alignment horizontal="center" vertical="center" shrinkToFit="1"/>
      <protection locked="0"/>
    </xf>
    <xf numFmtId="4" fontId="11" fillId="4" borderId="2" xfId="0" applyNumberFormat="1" applyFont="1" applyFill="1" applyBorder="1" applyAlignment="1" applyProtection="1">
      <alignment horizontal="center" vertical="center" shrinkToFit="1"/>
      <protection locked="0"/>
    </xf>
    <xf numFmtId="165" fontId="11" fillId="4" borderId="2" xfId="0" applyNumberFormat="1" applyFont="1" applyFill="1" applyBorder="1" applyAlignment="1" applyProtection="1">
      <alignment horizontal="center" vertical="center" shrinkToFit="1"/>
      <protection locked="0"/>
    </xf>
    <xf numFmtId="1" fontId="6" fillId="2" borderId="2" xfId="0" applyNumberFormat="1" applyFont="1" applyFill="1" applyBorder="1" applyAlignment="1" applyProtection="1">
      <alignment horizontal="center" vertical="top" shrinkToFit="1"/>
      <protection locked="0"/>
    </xf>
    <xf numFmtId="0" fontId="7" fillId="0" borderId="0" xfId="0" applyFont="1" applyBorder="1" applyAlignment="1" applyProtection="1">
      <alignment wrapText="1"/>
      <protection locked="0"/>
    </xf>
    <xf numFmtId="0" fontId="7" fillId="0" borderId="0" xfId="0" applyFont="1" applyBorder="1" applyAlignment="1" applyProtection="1">
      <alignment horizontal="right" wrapText="1"/>
      <protection locked="0"/>
    </xf>
    <xf numFmtId="0" fontId="7" fillId="0" borderId="0" xfId="0" applyFont="1" applyBorder="1" applyAlignment="1" applyProtection="1">
      <alignment horizontal="center" wrapText="1"/>
      <protection locked="0"/>
    </xf>
    <xf numFmtId="0" fontId="7" fillId="0" borderId="0" xfId="0" applyFont="1" applyBorder="1" applyAlignment="1" applyProtection="1">
      <alignment horizontal="left"/>
      <protection locked="0"/>
    </xf>
    <xf numFmtId="165" fontId="7" fillId="2" borderId="2" xfId="0" applyNumberFormat="1" applyFont="1" applyFill="1" applyBorder="1" applyAlignment="1" applyProtection="1">
      <alignment horizontal="left" vertical="center" wrapText="1" shrinkToFit="1"/>
    </xf>
    <xf numFmtId="165" fontId="6" fillId="2" borderId="2" xfId="0" applyNumberFormat="1" applyFont="1" applyFill="1" applyBorder="1" applyAlignment="1" applyProtection="1">
      <alignment horizontal="center" vertical="center" wrapText="1" shrinkToFit="1"/>
    </xf>
    <xf numFmtId="0" fontId="7" fillId="0" borderId="0" xfId="0" applyFont="1" applyAlignment="1" applyProtection="1">
      <alignment wrapText="1"/>
      <protection locked="0"/>
    </xf>
    <xf numFmtId="165" fontId="6" fillId="2" borderId="2" xfId="0" applyNumberFormat="1" applyFont="1" applyFill="1" applyBorder="1" applyAlignment="1" applyProtection="1">
      <alignment horizontal="left" vertical="center" wrapText="1" shrinkToFit="1"/>
    </xf>
    <xf numFmtId="0" fontId="6"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protection locked="0"/>
    </xf>
    <xf numFmtId="165" fontId="6" fillId="2" borderId="2" xfId="0" applyNumberFormat="1" applyFont="1" applyFill="1" applyBorder="1" applyAlignment="1" applyProtection="1">
      <alignment horizontal="center" vertical="center" shrinkToFit="1"/>
      <protection locked="0"/>
    </xf>
    <xf numFmtId="9" fontId="6" fillId="2" borderId="2" xfId="2" applyFont="1" applyFill="1" applyBorder="1" applyAlignment="1" applyProtection="1">
      <alignment horizontal="center" vertical="center" shrinkToFit="1"/>
      <protection locked="0"/>
    </xf>
    <xf numFmtId="0" fontId="7" fillId="3" borderId="2" xfId="0" applyFont="1" applyFill="1" applyBorder="1" applyAlignment="1" applyProtection="1">
      <alignment horizontal="left" vertical="center" wrapText="1"/>
      <protection locked="0"/>
    </xf>
    <xf numFmtId="165" fontId="8" fillId="3" borderId="2" xfId="1"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6" fillId="2" borderId="2" xfId="0" applyFont="1" applyFill="1" applyBorder="1" applyAlignment="1" applyProtection="1">
      <alignment horizontal="left" vertical="center" wrapText="1"/>
      <protection locked="0"/>
    </xf>
    <xf numFmtId="165" fontId="11" fillId="4" borderId="15" xfId="1" applyNumberFormat="1" applyFont="1" applyFill="1" applyBorder="1" applyAlignment="1" applyProtection="1">
      <alignment horizontal="center" vertical="center" shrinkToFit="1"/>
      <protection locked="0"/>
    </xf>
    <xf numFmtId="3" fontId="11" fillId="4" borderId="27" xfId="0"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right" vertical="center" wrapText="1"/>
      <protection locked="0"/>
    </xf>
    <xf numFmtId="0" fontId="7" fillId="0" borderId="3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6" fillId="0" borderId="41" xfId="0" applyFont="1" applyBorder="1" applyAlignment="1" applyProtection="1">
      <alignment horizontal="center" wrapText="1"/>
      <protection locked="0"/>
    </xf>
    <xf numFmtId="0" fontId="7" fillId="0" borderId="7" xfId="0" applyFont="1" applyFill="1" applyBorder="1" applyAlignment="1" applyProtection="1">
      <alignment horizontal="center" wrapText="1"/>
      <protection locked="0"/>
    </xf>
    <xf numFmtId="0" fontId="7" fillId="2" borderId="2" xfId="0" applyFont="1" applyFill="1" applyBorder="1" applyAlignment="1" applyProtection="1">
      <alignment horizontal="left" vertical="top" wrapText="1"/>
      <protection locked="0"/>
    </xf>
    <xf numFmtId="165" fontId="6" fillId="2" borderId="41" xfId="0" applyNumberFormat="1" applyFont="1" applyFill="1" applyBorder="1" applyAlignment="1" applyProtection="1">
      <alignment horizontal="center" vertical="top" wrapText="1"/>
      <protection locked="0"/>
    </xf>
    <xf numFmtId="10" fontId="6" fillId="2" borderId="41" xfId="2" applyNumberFormat="1" applyFont="1" applyFill="1" applyBorder="1" applyAlignment="1" applyProtection="1">
      <alignment horizontal="center" vertical="top" wrapText="1"/>
      <protection locked="0"/>
    </xf>
    <xf numFmtId="0" fontId="7" fillId="2" borderId="9" xfId="0" applyFont="1" applyFill="1" applyBorder="1" applyAlignment="1" applyProtection="1">
      <alignment horizontal="left" vertical="top" wrapText="1"/>
      <protection locked="0"/>
    </xf>
    <xf numFmtId="3" fontId="6" fillId="2" borderId="42" xfId="0" applyNumberFormat="1" applyFont="1" applyFill="1" applyBorder="1" applyAlignment="1" applyProtection="1">
      <alignment horizontal="center" vertical="top"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wrapText="1"/>
      <protection locked="0"/>
    </xf>
    <xf numFmtId="0" fontId="12" fillId="0" borderId="0" xfId="0" applyFont="1"/>
    <xf numFmtId="0" fontId="14" fillId="0" borderId="0" xfId="0" applyFont="1" applyBorder="1"/>
    <xf numFmtId="0" fontId="13" fillId="0" borderId="0" xfId="0" applyFont="1" applyBorder="1" applyAlignment="1" applyProtection="1">
      <alignment horizontal="left" vertical="top" wrapText="1"/>
      <protection locked="0"/>
    </xf>
    <xf numFmtId="0" fontId="7" fillId="0" borderId="2"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14" fillId="7" borderId="0" xfId="0" applyFont="1" applyFill="1" applyAlignment="1" applyProtection="1">
      <alignment horizontal="left"/>
      <protection locked="0"/>
    </xf>
    <xf numFmtId="0" fontId="14" fillId="7" borderId="0" xfId="0" applyFont="1" applyFill="1" applyProtection="1">
      <protection locked="0"/>
    </xf>
    <xf numFmtId="0" fontId="6" fillId="0" borderId="20" xfId="0" applyFont="1" applyBorder="1" applyAlignment="1" applyProtection="1">
      <alignment vertical="top"/>
      <protection locked="0"/>
    </xf>
    <xf numFmtId="0" fontId="6" fillId="0" borderId="14" xfId="0" applyFont="1" applyBorder="1" applyAlignment="1" applyProtection="1">
      <alignment vertical="top" wrapText="1"/>
      <protection locked="0"/>
    </xf>
    <xf numFmtId="0" fontId="7" fillId="0" borderId="0"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165" fontId="6" fillId="2" borderId="3" xfId="0" applyNumberFormat="1" applyFont="1" applyFill="1" applyBorder="1" applyAlignment="1" applyProtection="1">
      <alignment horizontal="center" vertical="center" shrinkToFit="1"/>
    </xf>
    <xf numFmtId="0" fontId="7" fillId="0" borderId="0" xfId="0" applyFont="1" applyAlignment="1" applyProtection="1">
      <alignment horizontal="left" vertical="top"/>
      <protection locked="0"/>
    </xf>
    <xf numFmtId="165" fontId="6" fillId="0" borderId="0" xfId="0" applyNumberFormat="1" applyFont="1" applyBorder="1" applyAlignment="1" applyProtection="1">
      <alignment horizontal="center" vertical="center" shrinkToFit="1"/>
      <protection locked="0"/>
    </xf>
    <xf numFmtId="0" fontId="6" fillId="0" borderId="0" xfId="0" applyFont="1" applyAlignment="1" applyProtection="1">
      <alignment vertical="top"/>
      <protection locked="0"/>
    </xf>
    <xf numFmtId="0" fontId="14" fillId="7" borderId="0" xfId="0" applyFont="1" applyFill="1" applyAlignment="1" applyProtection="1">
      <alignment horizontal="left" vertical="top"/>
      <protection locked="0"/>
    </xf>
    <xf numFmtId="0" fontId="6" fillId="0" borderId="14" xfId="0" applyFont="1" applyFill="1" applyBorder="1" applyAlignment="1" applyProtection="1">
      <alignment vertical="top" wrapText="1"/>
      <protection locked="0"/>
    </xf>
    <xf numFmtId="165" fontId="6" fillId="2" borderId="2" xfId="0" applyNumberFormat="1" applyFont="1" applyFill="1" applyBorder="1" applyAlignment="1" applyProtection="1">
      <alignment vertical="top" shrinkToFit="1"/>
    </xf>
    <xf numFmtId="0" fontId="7" fillId="0" borderId="0" xfId="0" applyFont="1" applyBorder="1" applyAlignment="1" applyProtection="1">
      <alignment vertical="top"/>
      <protection locked="0"/>
    </xf>
    <xf numFmtId="0" fontId="21" fillId="7" borderId="0" xfId="0" applyFont="1" applyFill="1" applyProtection="1">
      <protection locked="0"/>
    </xf>
    <xf numFmtId="0" fontId="22" fillId="0" borderId="0" xfId="0" applyFont="1" applyBorder="1" applyAlignment="1" applyProtection="1">
      <alignment vertical="top" wrapText="1"/>
      <protection locked="0"/>
    </xf>
    <xf numFmtId="0" fontId="6" fillId="0" borderId="19" xfId="0" applyFont="1" applyBorder="1" applyAlignment="1" applyProtection="1">
      <protection locked="0"/>
    </xf>
    <xf numFmtId="164" fontId="6" fillId="3" borderId="2" xfId="1" applyFont="1" applyFill="1" applyBorder="1" applyAlignment="1" applyProtection="1">
      <alignment vertical="top" wrapText="1"/>
      <protection locked="0"/>
    </xf>
    <xf numFmtId="0" fontId="6" fillId="3" borderId="2" xfId="0" applyFont="1" applyFill="1" applyBorder="1" applyAlignment="1" applyProtection="1">
      <alignment vertical="top" wrapText="1"/>
      <protection locked="0"/>
    </xf>
    <xf numFmtId="165" fontId="6" fillId="2" borderId="2" xfId="0" applyNumberFormat="1" applyFont="1" applyFill="1" applyBorder="1" applyAlignment="1" applyProtection="1">
      <alignment vertical="top" wrapText="1"/>
    </xf>
    <xf numFmtId="165" fontId="6" fillId="2" borderId="2" xfId="0" applyNumberFormat="1" applyFont="1" applyFill="1" applyBorder="1" applyAlignment="1" applyProtection="1">
      <alignment horizontal="center" vertical="top" wrapText="1"/>
    </xf>
    <xf numFmtId="0" fontId="14" fillId="7" borderId="0" xfId="0" applyFont="1" applyFill="1" applyBorder="1" applyProtection="1">
      <protection locked="0"/>
    </xf>
    <xf numFmtId="0" fontId="24" fillId="0" borderId="0" xfId="0" applyFont="1" applyBorder="1" applyAlignment="1" applyProtection="1">
      <alignment horizontal="left" vertical="top"/>
      <protection locked="0"/>
    </xf>
    <xf numFmtId="0" fontId="4" fillId="0" borderId="0" xfId="0" applyFont="1" applyBorder="1" applyAlignment="1" applyProtection="1">
      <alignment horizontal="left" vertical="top" wrapText="1"/>
      <protection locked="0"/>
    </xf>
    <xf numFmtId="0" fontId="25" fillId="0" borderId="0" xfId="0" applyFont="1" applyBorder="1" applyAlignment="1" applyProtection="1">
      <alignment horizontal="left" vertical="top"/>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7" fillId="0" borderId="3"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0" fontId="7" fillId="0" borderId="48" xfId="0" applyFont="1" applyBorder="1" applyAlignment="1">
      <alignment horizontal="center" vertical="center" wrapText="1"/>
    </xf>
    <xf numFmtId="165" fontId="10" fillId="4" borderId="15" xfId="1" applyNumberFormat="1" applyFont="1" applyFill="1" applyBorder="1" applyAlignment="1" applyProtection="1">
      <alignment horizontal="center" vertical="center" shrinkToFit="1"/>
      <protection locked="0"/>
    </xf>
    <xf numFmtId="1" fontId="7" fillId="0" borderId="0" xfId="0" applyNumberFormat="1" applyFont="1" applyProtection="1">
      <protection locked="0"/>
    </xf>
    <xf numFmtId="0" fontId="7" fillId="0" borderId="49" xfId="0" applyFont="1" applyBorder="1" applyAlignment="1">
      <alignment horizontal="center" vertical="center" wrapText="1"/>
    </xf>
    <xf numFmtId="165" fontId="10" fillId="4" borderId="50" xfId="1" applyNumberFormat="1" applyFont="1" applyFill="1" applyBorder="1" applyAlignment="1" applyProtection="1">
      <alignment horizontal="center" vertical="center" shrinkToFit="1"/>
      <protection locked="0"/>
    </xf>
    <xf numFmtId="0" fontId="7" fillId="0" borderId="2" xfId="0" applyFont="1" applyBorder="1" applyAlignment="1" applyProtection="1">
      <alignment horizontal="center"/>
      <protection locked="0"/>
    </xf>
    <xf numFmtId="165" fontId="7" fillId="0" borderId="2" xfId="0" applyNumberFormat="1" applyFont="1" applyBorder="1" applyAlignment="1" applyProtection="1">
      <alignment horizontal="center"/>
      <protection locked="0"/>
    </xf>
    <xf numFmtId="0" fontId="10" fillId="5" borderId="2" xfId="0" applyFont="1" applyFill="1" applyBorder="1" applyAlignment="1" applyProtection="1">
      <alignment horizontal="left" vertical="center" wrapText="1"/>
      <protection locked="0"/>
    </xf>
    <xf numFmtId="0" fontId="10" fillId="6" borderId="2" xfId="0" applyFont="1" applyFill="1" applyBorder="1" applyAlignment="1" applyProtection="1">
      <alignment horizontal="center" vertical="center" wrapText="1"/>
      <protection locked="0"/>
    </xf>
    <xf numFmtId="165" fontId="11" fillId="6" borderId="2" xfId="0" applyNumberFormat="1" applyFont="1" applyFill="1" applyBorder="1" applyAlignment="1" applyProtection="1">
      <alignment horizontal="center" vertical="center" shrinkToFit="1"/>
      <protection locked="0"/>
    </xf>
    <xf numFmtId="4" fontId="7" fillId="0" borderId="0" xfId="0" applyNumberFormat="1"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0" xfId="0" applyFont="1" applyAlignment="1" applyProtection="1">
      <alignment horizontal="left" vertical="center"/>
      <protection locked="0"/>
    </xf>
    <xf numFmtId="0" fontId="27" fillId="0" borderId="0" xfId="0" applyFont="1" applyBorder="1" applyAlignment="1" applyProtection="1">
      <alignment horizontal="left" vertical="top" wrapText="1"/>
      <protection locked="0"/>
    </xf>
    <xf numFmtId="0" fontId="6" fillId="0" borderId="24" xfId="0" applyFont="1" applyBorder="1" applyAlignment="1" applyProtection="1">
      <protection locked="0"/>
    </xf>
    <xf numFmtId="0" fontId="3" fillId="0" borderId="0" xfId="0" applyFont="1" applyBorder="1" applyAlignment="1" applyProtection="1">
      <alignment horizontal="left" vertical="top" wrapText="1"/>
      <protection locked="0"/>
    </xf>
    <xf numFmtId="0" fontId="23" fillId="0" borderId="32" xfId="0" applyFont="1" applyBorder="1" applyAlignment="1" applyProtection="1">
      <alignment vertical="top" wrapText="1"/>
      <protection locked="0"/>
    </xf>
    <xf numFmtId="0" fontId="23" fillId="0" borderId="33" xfId="0" applyFont="1" applyBorder="1" applyAlignment="1" applyProtection="1">
      <alignment vertical="top" wrapText="1"/>
      <protection locked="0"/>
    </xf>
    <xf numFmtId="0" fontId="23" fillId="0" borderId="34" xfId="0" applyFont="1" applyBorder="1" applyAlignment="1" applyProtection="1">
      <alignment vertical="top" wrapText="1"/>
      <protection locked="0"/>
    </xf>
    <xf numFmtId="0" fontId="23" fillId="0" borderId="14" xfId="0" applyFont="1" applyBorder="1" applyAlignment="1" applyProtection="1">
      <alignment vertical="top" wrapText="1"/>
      <protection locked="0"/>
    </xf>
    <xf numFmtId="0" fontId="23" fillId="0" borderId="30" xfId="0" applyFont="1" applyBorder="1" applyAlignment="1" applyProtection="1">
      <alignment vertical="top" wrapText="1"/>
      <protection locked="0"/>
    </xf>
    <xf numFmtId="0" fontId="23" fillId="0" borderId="31" xfId="0" applyFont="1" applyBorder="1" applyAlignment="1" applyProtection="1">
      <alignment vertical="top" wrapText="1"/>
      <protection locked="0"/>
    </xf>
    <xf numFmtId="0" fontId="23" fillId="0" borderId="20" xfId="0" applyFont="1" applyBorder="1" applyAlignment="1" applyProtection="1">
      <alignment vertical="top" wrapText="1"/>
      <protection locked="0"/>
    </xf>
    <xf numFmtId="0" fontId="23" fillId="0" borderId="21" xfId="0" applyFont="1" applyBorder="1" applyAlignment="1" applyProtection="1">
      <alignment vertical="top" wrapText="1"/>
      <protection locked="0"/>
    </xf>
    <xf numFmtId="0" fontId="23" fillId="0" borderId="22" xfId="0" applyFont="1" applyBorder="1" applyAlignment="1" applyProtection="1">
      <alignment vertical="top" wrapText="1"/>
      <protection locked="0"/>
    </xf>
    <xf numFmtId="0" fontId="7" fillId="0" borderId="23" xfId="0" applyFont="1" applyBorder="1" applyAlignment="1" applyProtection="1">
      <alignment vertical="top" wrapText="1"/>
      <protection locked="0"/>
    </xf>
    <xf numFmtId="0" fontId="7" fillId="0" borderId="24" xfId="0" applyFont="1" applyBorder="1" applyAlignment="1" applyProtection="1">
      <alignment vertical="top" wrapText="1"/>
      <protection locked="0"/>
    </xf>
    <xf numFmtId="0" fontId="7" fillId="0" borderId="25" xfId="0" applyFont="1" applyBorder="1" applyAlignment="1" applyProtection="1">
      <alignment vertical="top" wrapText="1"/>
      <protection locked="0"/>
    </xf>
    <xf numFmtId="0" fontId="7" fillId="0" borderId="14" xfId="0" applyFont="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6" fillId="0" borderId="0" xfId="0" applyFont="1" applyAlignment="1" applyProtection="1">
      <alignment horizontal="left" wrapText="1"/>
      <protection locked="0"/>
    </xf>
    <xf numFmtId="0" fontId="6" fillId="0" borderId="2" xfId="0" applyFont="1" applyBorder="1" applyAlignment="1" applyProtection="1">
      <alignment horizontal="left" vertical="top" wrapText="1"/>
      <protection locked="0"/>
    </xf>
    <xf numFmtId="0" fontId="14" fillId="7" borderId="0" xfId="0" applyFont="1" applyFill="1" applyBorder="1" applyAlignment="1" applyProtection="1">
      <alignment horizontal="left" wrapText="1"/>
      <protection locked="0"/>
    </xf>
    <xf numFmtId="0" fontId="27" fillId="0" borderId="0" xfId="0" applyFont="1" applyBorder="1" applyAlignment="1" applyProtection="1">
      <alignment horizontal="left" vertical="top" wrapText="1"/>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1" fillId="7" borderId="0" xfId="0" applyFont="1" applyFill="1" applyBorder="1" applyAlignment="1" applyProtection="1">
      <alignment horizontal="left"/>
      <protection locked="0"/>
    </xf>
    <xf numFmtId="0" fontId="7" fillId="0" borderId="0" xfId="0" applyFont="1" applyBorder="1" applyAlignment="1" applyProtection="1">
      <alignment horizontal="left" vertical="top"/>
      <protection locked="0"/>
    </xf>
    <xf numFmtId="0" fontId="7" fillId="0" borderId="0"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30"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7" fillId="0" borderId="17"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7" fillId="0" borderId="18" xfId="0" applyFont="1" applyBorder="1" applyAlignment="1" applyProtection="1">
      <alignment vertical="top" wrapText="1"/>
      <protection locked="0"/>
    </xf>
    <xf numFmtId="0" fontId="7" fillId="0" borderId="28" xfId="0" applyFont="1" applyBorder="1" applyAlignment="1" applyProtection="1">
      <alignment vertical="top" wrapText="1"/>
      <protection locked="0"/>
    </xf>
    <xf numFmtId="0" fontId="7" fillId="0" borderId="29" xfId="0" applyFont="1" applyBorder="1" applyAlignment="1" applyProtection="1">
      <alignment vertical="top" wrapText="1"/>
      <protection locked="0"/>
    </xf>
    <xf numFmtId="0" fontId="20" fillId="0" borderId="0" xfId="0" applyFont="1" applyBorder="1" applyAlignment="1" applyProtection="1">
      <alignment horizontal="left" vertical="top" wrapText="1"/>
      <protection locked="0"/>
    </xf>
    <xf numFmtId="0" fontId="6" fillId="0" borderId="30" xfId="0" applyFont="1" applyBorder="1" applyAlignment="1" applyProtection="1">
      <alignment vertical="top" wrapText="1"/>
      <protection locked="0"/>
    </xf>
    <xf numFmtId="0" fontId="6" fillId="0" borderId="31" xfId="0" applyFont="1" applyBorder="1" applyAlignment="1" applyProtection="1">
      <alignment vertical="top" wrapText="1"/>
      <protection locked="0"/>
    </xf>
    <xf numFmtId="0" fontId="6" fillId="0" borderId="33" xfId="0" applyFont="1" applyBorder="1" applyAlignment="1" applyProtection="1">
      <alignment vertical="top" wrapText="1"/>
      <protection locked="0"/>
    </xf>
    <xf numFmtId="0" fontId="6" fillId="0" borderId="34" xfId="0" applyFont="1" applyBorder="1" applyAlignment="1" applyProtection="1">
      <alignment vertical="top" wrapText="1"/>
      <protection locked="0"/>
    </xf>
    <xf numFmtId="0" fontId="20" fillId="0" borderId="44" xfId="0" applyFont="1" applyFill="1" applyBorder="1" applyAlignment="1" applyProtection="1">
      <alignment horizontal="left" vertical="top" wrapText="1" indent="2"/>
      <protection locked="0"/>
    </xf>
    <xf numFmtId="0" fontId="20" fillId="0" borderId="0" xfId="0" applyFont="1" applyFill="1" applyBorder="1" applyAlignment="1" applyProtection="1">
      <alignment horizontal="left" vertical="top" wrapText="1" indent="2"/>
      <protection locked="0"/>
    </xf>
    <xf numFmtId="0" fontId="20" fillId="0" borderId="16" xfId="0" applyFont="1" applyFill="1" applyBorder="1" applyAlignment="1" applyProtection="1">
      <alignment horizontal="left" vertical="top" wrapText="1" indent="2"/>
      <protection locked="0"/>
    </xf>
    <xf numFmtId="0" fontId="7" fillId="0" borderId="2" xfId="0" applyFont="1" applyBorder="1" applyAlignment="1" applyProtection="1">
      <alignment horizontal="center" vertical="center" wrapText="1"/>
      <protection locked="0"/>
    </xf>
    <xf numFmtId="0" fontId="13" fillId="0" borderId="0" xfId="0" applyFont="1" applyBorder="1" applyAlignment="1" applyProtection="1">
      <alignment horizontal="left" vertical="top" wrapText="1"/>
      <protection locked="0"/>
    </xf>
    <xf numFmtId="0" fontId="7" fillId="2" borderId="13"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left" vertical="center" wrapText="1"/>
      <protection locked="0"/>
    </xf>
    <xf numFmtId="0" fontId="7" fillId="0" borderId="1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14" fillId="7" borderId="0" xfId="0" applyFont="1" applyFill="1" applyBorder="1" applyAlignment="1" applyProtection="1">
      <alignment horizontal="left" vertical="top" wrapText="1"/>
      <protection locked="0"/>
    </xf>
    <xf numFmtId="0" fontId="14" fillId="7" borderId="0" xfId="0" applyFont="1" applyFill="1" applyBorder="1" applyAlignment="1" applyProtection="1">
      <alignment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20" fillId="0" borderId="0" xfId="0" applyFont="1" applyBorder="1" applyAlignment="1" applyProtection="1">
      <alignment horizontal="left" vertical="top"/>
      <protection locked="0"/>
    </xf>
    <xf numFmtId="0" fontId="7" fillId="0" borderId="0" xfId="0" applyFont="1" applyAlignment="1" applyProtection="1">
      <alignment horizontal="left" vertical="top" wrapText="1" indent="2"/>
      <protection locked="0"/>
    </xf>
    <xf numFmtId="0" fontId="7" fillId="0" borderId="43" xfId="0" applyFont="1" applyBorder="1" applyAlignment="1" applyProtection="1">
      <alignment horizontal="left" vertical="top" wrapText="1" indent="2"/>
      <protection locked="0"/>
    </xf>
    <xf numFmtId="0" fontId="7" fillId="0" borderId="0" xfId="0" applyFont="1" applyAlignment="1" applyProtection="1">
      <alignment horizontal="left" vertical="top" indent="2"/>
      <protection locked="0"/>
    </xf>
    <xf numFmtId="0" fontId="7" fillId="0" borderId="43" xfId="0" applyFont="1" applyBorder="1" applyAlignment="1" applyProtection="1">
      <alignment horizontal="left" vertical="top" indent="2"/>
      <protection locked="0"/>
    </xf>
    <xf numFmtId="0" fontId="6" fillId="0" borderId="0"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0" xfId="0" applyFont="1" applyAlignment="1" applyProtection="1">
      <alignment vertical="top"/>
      <protection locked="0"/>
    </xf>
    <xf numFmtId="0" fontId="6" fillId="0" borderId="30" xfId="0" applyFont="1" applyFill="1" applyBorder="1" applyAlignment="1" applyProtection="1">
      <alignment vertical="top" wrapText="1"/>
      <protection locked="0"/>
    </xf>
    <xf numFmtId="0" fontId="6" fillId="0" borderId="31" xfId="0" applyFont="1" applyFill="1" applyBorder="1" applyAlignment="1" applyProtection="1">
      <alignment vertical="top" wrapText="1"/>
      <protection locked="0"/>
    </xf>
    <xf numFmtId="0" fontId="20" fillId="0" borderId="17"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8" xfId="0" applyFont="1" applyFill="1" applyBorder="1" applyAlignment="1" applyProtection="1">
      <alignment horizontal="left" vertical="top" wrapText="1"/>
      <protection locked="0"/>
    </xf>
    <xf numFmtId="0" fontId="22" fillId="0" borderId="0" xfId="0" applyFont="1" applyBorder="1" applyAlignment="1" applyProtection="1">
      <alignment vertical="top" wrapText="1"/>
      <protection locked="0"/>
    </xf>
    <xf numFmtId="0" fontId="20" fillId="0" borderId="23" xfId="0" applyFont="1" applyBorder="1" applyAlignment="1" applyProtection="1">
      <alignment vertical="top" wrapText="1"/>
      <protection locked="0"/>
    </xf>
    <xf numFmtId="0" fontId="20" fillId="0" borderId="24" xfId="0" applyFont="1" applyBorder="1" applyAlignment="1" applyProtection="1">
      <alignment vertical="top" wrapText="1"/>
      <protection locked="0"/>
    </xf>
    <xf numFmtId="0" fontId="20" fillId="0" borderId="25" xfId="0" applyFont="1" applyBorder="1" applyAlignment="1" applyProtection="1">
      <alignment vertical="top" wrapText="1"/>
      <protection locked="0"/>
    </xf>
    <xf numFmtId="0" fontId="20" fillId="0" borderId="14" xfId="0" applyFont="1" applyBorder="1" applyAlignment="1" applyProtection="1">
      <alignment horizontal="left" vertical="top" wrapText="1" indent="2"/>
      <protection locked="0"/>
    </xf>
    <xf numFmtId="0" fontId="20" fillId="0" borderId="30" xfId="0" applyFont="1" applyBorder="1" applyAlignment="1" applyProtection="1">
      <alignment horizontal="left" vertical="top" wrapText="1" indent="2"/>
      <protection locked="0"/>
    </xf>
    <xf numFmtId="0" fontId="20" fillId="0" borderId="31" xfId="0" applyFont="1" applyBorder="1" applyAlignment="1" applyProtection="1">
      <alignment horizontal="left" vertical="top" wrapText="1" indent="2"/>
      <protection locked="0"/>
    </xf>
    <xf numFmtId="0" fontId="18" fillId="0" borderId="0" xfId="0" applyFont="1" applyFill="1" applyBorder="1" applyAlignment="1" applyProtection="1">
      <alignment horizontal="left" vertical="top" wrapText="1"/>
      <protection locked="0"/>
    </xf>
    <xf numFmtId="0" fontId="20" fillId="0" borderId="44"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top" wrapText="1"/>
      <protection locked="0"/>
    </xf>
    <xf numFmtId="0" fontId="20" fillId="0" borderId="45" xfId="0" applyFont="1" applyFill="1" applyBorder="1" applyAlignment="1" applyProtection="1">
      <alignment horizontal="left" vertical="top" wrapText="1"/>
      <protection locked="0"/>
    </xf>
    <xf numFmtId="0" fontId="20" fillId="0" borderId="46" xfId="0" applyFont="1" applyFill="1" applyBorder="1" applyAlignment="1" applyProtection="1">
      <alignment horizontal="left" vertical="top" wrapText="1"/>
      <protection locked="0"/>
    </xf>
    <xf numFmtId="0" fontId="20" fillId="0" borderId="47" xfId="0" applyFont="1" applyFill="1" applyBorder="1" applyAlignment="1" applyProtection="1">
      <alignment horizontal="left" vertical="top" wrapText="1"/>
      <protection locked="0"/>
    </xf>
    <xf numFmtId="0" fontId="20" fillId="0" borderId="37" xfId="0" applyFont="1" applyBorder="1" applyAlignment="1" applyProtection="1">
      <alignment horizontal="left" vertical="top" wrapText="1" indent="2"/>
      <protection locked="0"/>
    </xf>
    <xf numFmtId="0" fontId="20" fillId="0" borderId="35" xfId="0" applyFont="1" applyBorder="1" applyAlignment="1" applyProtection="1">
      <alignment horizontal="left" vertical="top" wrapText="1" indent="2"/>
      <protection locked="0"/>
    </xf>
    <xf numFmtId="0" fontId="20" fillId="0" borderId="38" xfId="0" applyFont="1" applyBorder="1" applyAlignment="1" applyProtection="1">
      <alignment horizontal="left" vertical="top" wrapText="1" indent="2"/>
      <protection locked="0"/>
    </xf>
    <xf numFmtId="0" fontId="6" fillId="0" borderId="19" xfId="0" applyFont="1" applyBorder="1" applyAlignment="1" applyProtection="1">
      <protection locked="0"/>
    </xf>
    <xf numFmtId="0" fontId="7" fillId="0" borderId="0" xfId="0" applyFont="1" applyAlignment="1" applyProtection="1">
      <alignment horizontal="center" vertical="center"/>
      <protection locked="0"/>
    </xf>
  </cellXfs>
  <cellStyles count="4">
    <cellStyle name="Денежный" xfId="1" builtinId="4"/>
    <cellStyle name="Обычный" xfId="0" builtinId="0"/>
    <cellStyle name="Обычный 2" xfId="3" xr:uid="{00000000-0005-0000-0000-00003000000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207"/>
  <sheetViews>
    <sheetView tabSelected="1" zoomScale="70" zoomScaleNormal="70" zoomScaleSheetLayoutView="70" zoomScalePageLayoutView="40" workbookViewId="0">
      <selection activeCell="A7" sqref="A7:G7"/>
    </sheetView>
  </sheetViews>
  <sheetFormatPr defaultColWidth="9.109375" defaultRowHeight="20.399999999999999" x14ac:dyDescent="0.35"/>
  <cols>
    <col min="1" max="1" width="9.5546875" style="34" customWidth="1"/>
    <col min="2" max="2" width="71" style="78" customWidth="1"/>
    <col min="3" max="3" width="25" style="34" customWidth="1"/>
    <col min="4" max="4" width="19.88671875" style="34" customWidth="1"/>
    <col min="5" max="5" width="18.6640625" style="34" customWidth="1"/>
    <col min="6" max="6" width="16.6640625" style="34" customWidth="1"/>
    <col min="7" max="7" width="18.44140625" style="34" customWidth="1"/>
    <col min="8" max="16384" width="9.109375" style="1"/>
  </cols>
  <sheetData>
    <row r="1" spans="1:7" ht="30" x14ac:dyDescent="0.3">
      <c r="A1" s="178" t="s">
        <v>90</v>
      </c>
      <c r="B1" s="178"/>
      <c r="C1" s="178"/>
      <c r="D1" s="178"/>
      <c r="E1" s="178"/>
      <c r="F1" s="178"/>
      <c r="G1" s="178"/>
    </row>
    <row r="2" spans="1:7" ht="46.5" customHeight="1" x14ac:dyDescent="0.3">
      <c r="A2" s="179" t="s">
        <v>129</v>
      </c>
      <c r="B2" s="179"/>
      <c r="C2" s="179"/>
      <c r="D2" s="179"/>
      <c r="E2" s="179"/>
      <c r="F2" s="179"/>
      <c r="G2" s="179"/>
    </row>
    <row r="3" spans="1:7" ht="22.5" customHeight="1" x14ac:dyDescent="0.3">
      <c r="A3" s="110"/>
      <c r="B3" s="110"/>
      <c r="C3" s="110"/>
      <c r="D3" s="110"/>
      <c r="E3" s="110"/>
      <c r="F3" s="110"/>
      <c r="G3" s="110"/>
    </row>
    <row r="4" spans="1:7" s="106" customFormat="1" ht="26.4" x14ac:dyDescent="0.55000000000000004">
      <c r="A4" s="111" t="s">
        <v>63</v>
      </c>
      <c r="B4" s="111" t="s">
        <v>64</v>
      </c>
      <c r="C4" s="112"/>
      <c r="D4" s="112"/>
      <c r="E4" s="112"/>
      <c r="F4" s="112"/>
      <c r="G4" s="112"/>
    </row>
    <row r="5" spans="1:7" ht="21" x14ac:dyDescent="0.3">
      <c r="A5" s="113" t="s">
        <v>127</v>
      </c>
      <c r="B5" s="192" t="s">
        <v>107</v>
      </c>
      <c r="C5" s="192"/>
      <c r="D5" s="192"/>
      <c r="E5" s="192"/>
      <c r="F5" s="192"/>
      <c r="G5" s="193"/>
    </row>
    <row r="6" spans="1:7" ht="44.25" customHeight="1" x14ac:dyDescent="0.3">
      <c r="A6" s="169" t="s">
        <v>220</v>
      </c>
      <c r="B6" s="170"/>
      <c r="C6" s="170"/>
      <c r="D6" s="170"/>
      <c r="E6" s="170"/>
      <c r="F6" s="170"/>
      <c r="G6" s="171"/>
    </row>
    <row r="7" spans="1:7" x14ac:dyDescent="0.3">
      <c r="A7" s="169" t="s">
        <v>211</v>
      </c>
      <c r="B7" s="170"/>
      <c r="C7" s="170"/>
      <c r="D7" s="170"/>
      <c r="E7" s="170"/>
      <c r="F7" s="170"/>
      <c r="G7" s="171"/>
    </row>
    <row r="8" spans="1:7" x14ac:dyDescent="0.3">
      <c r="A8" s="169" t="s">
        <v>212</v>
      </c>
      <c r="B8" s="170"/>
      <c r="C8" s="170"/>
      <c r="D8" s="170"/>
      <c r="E8" s="170"/>
      <c r="F8" s="170"/>
      <c r="G8" s="171"/>
    </row>
    <row r="9" spans="1:7" x14ac:dyDescent="0.3">
      <c r="A9" s="169" t="s">
        <v>213</v>
      </c>
      <c r="B9" s="170"/>
      <c r="C9" s="170"/>
      <c r="D9" s="170"/>
      <c r="E9" s="170"/>
      <c r="F9" s="170"/>
      <c r="G9" s="171"/>
    </row>
    <row r="10" spans="1:7" x14ac:dyDescent="0.3">
      <c r="A10" s="183" t="s">
        <v>214</v>
      </c>
      <c r="B10" s="184"/>
      <c r="C10" s="184"/>
      <c r="D10" s="184"/>
      <c r="E10" s="184"/>
      <c r="F10" s="184"/>
      <c r="G10" s="185"/>
    </row>
    <row r="11" spans="1:7" ht="26.25" customHeight="1" x14ac:dyDescent="0.3">
      <c r="A11" s="114" t="s">
        <v>126</v>
      </c>
      <c r="B11" s="192" t="s">
        <v>108</v>
      </c>
      <c r="C11" s="192"/>
      <c r="D11" s="192"/>
      <c r="E11" s="192"/>
      <c r="F11" s="192"/>
      <c r="G11" s="193"/>
    </row>
    <row r="12" spans="1:7" x14ac:dyDescent="0.3">
      <c r="A12" s="183" t="s">
        <v>215</v>
      </c>
      <c r="B12" s="184"/>
      <c r="C12" s="184"/>
      <c r="D12" s="184"/>
      <c r="E12" s="184"/>
      <c r="F12" s="184"/>
      <c r="G12" s="185"/>
    </row>
    <row r="13" spans="1:7" ht="46.5" customHeight="1" x14ac:dyDescent="0.3">
      <c r="A13" s="183" t="s">
        <v>130</v>
      </c>
      <c r="B13" s="184"/>
      <c r="C13" s="184"/>
      <c r="D13" s="184"/>
      <c r="E13" s="184"/>
      <c r="F13" s="184"/>
      <c r="G13" s="185"/>
    </row>
    <row r="14" spans="1:7" ht="24.75" customHeight="1" x14ac:dyDescent="0.3">
      <c r="A14" s="183" t="s">
        <v>216</v>
      </c>
      <c r="B14" s="184"/>
      <c r="C14" s="184"/>
      <c r="D14" s="184"/>
      <c r="E14" s="184"/>
      <c r="F14" s="184"/>
      <c r="G14" s="185"/>
    </row>
    <row r="15" spans="1:7" ht="92.25" customHeight="1" x14ac:dyDescent="0.3">
      <c r="A15" s="183" t="s">
        <v>217</v>
      </c>
      <c r="B15" s="184"/>
      <c r="C15" s="184"/>
      <c r="D15" s="184"/>
      <c r="E15" s="184"/>
      <c r="F15" s="184"/>
      <c r="G15" s="185"/>
    </row>
    <row r="16" spans="1:7" ht="19.5" customHeight="1" x14ac:dyDescent="0.3">
      <c r="A16" s="114" t="s">
        <v>106</v>
      </c>
      <c r="B16" s="192" t="s">
        <v>109</v>
      </c>
      <c r="C16" s="192"/>
      <c r="D16" s="192"/>
      <c r="E16" s="192"/>
      <c r="F16" s="192"/>
      <c r="G16" s="193"/>
    </row>
    <row r="17" spans="1:7" ht="56.25" customHeight="1" x14ac:dyDescent="0.3">
      <c r="A17" s="183" t="s">
        <v>191</v>
      </c>
      <c r="B17" s="184"/>
      <c r="C17" s="184"/>
      <c r="D17" s="184"/>
      <c r="E17" s="184"/>
      <c r="F17" s="184"/>
      <c r="G17" s="185"/>
    </row>
    <row r="18" spans="1:7" ht="22.5" customHeight="1" x14ac:dyDescent="0.3">
      <c r="A18" s="114" t="s">
        <v>131</v>
      </c>
      <c r="B18" s="194" t="s">
        <v>132</v>
      </c>
      <c r="C18" s="194"/>
      <c r="D18" s="194"/>
      <c r="E18" s="194"/>
      <c r="F18" s="194"/>
      <c r="G18" s="195"/>
    </row>
    <row r="19" spans="1:7" ht="22.5" customHeight="1" x14ac:dyDescent="0.3">
      <c r="A19" s="211" t="s">
        <v>135</v>
      </c>
      <c r="B19" s="211"/>
      <c r="C19" s="211"/>
      <c r="D19" s="211"/>
      <c r="E19" s="211"/>
      <c r="F19" s="211"/>
      <c r="G19" s="211"/>
    </row>
    <row r="20" spans="1:7" ht="12" customHeight="1" thickBot="1" x14ac:dyDescent="0.35">
      <c r="A20" s="115"/>
      <c r="B20" s="115"/>
      <c r="C20" s="115"/>
      <c r="D20" s="115"/>
      <c r="E20" s="115"/>
      <c r="F20" s="115"/>
      <c r="G20" s="115"/>
    </row>
    <row r="21" spans="1:7" ht="21.6" thickBot="1" x14ac:dyDescent="0.4">
      <c r="A21" s="116" t="s">
        <v>13</v>
      </c>
      <c r="B21" s="116" t="s">
        <v>61</v>
      </c>
      <c r="D21" s="117">
        <f>C104</f>
        <v>415009.75</v>
      </c>
      <c r="E21" s="57"/>
      <c r="F21" s="118"/>
    </row>
    <row r="22" spans="1:7" ht="21.6" thickBot="1" x14ac:dyDescent="0.4">
      <c r="A22" s="118" t="s">
        <v>0</v>
      </c>
      <c r="B22" s="118"/>
      <c r="D22" s="119"/>
      <c r="E22" s="57"/>
      <c r="F22" s="118"/>
    </row>
    <row r="23" spans="1:7" ht="54" customHeight="1" thickBot="1" x14ac:dyDescent="0.4">
      <c r="A23" s="212" t="s">
        <v>73</v>
      </c>
      <c r="B23" s="212"/>
      <c r="C23" s="213"/>
      <c r="D23" s="117">
        <f>D104</f>
        <v>350000</v>
      </c>
      <c r="E23" s="57"/>
      <c r="F23" s="118"/>
    </row>
    <row r="24" spans="1:7" ht="24.75" customHeight="1" thickBot="1" x14ac:dyDescent="0.4">
      <c r="A24" s="214" t="s">
        <v>74</v>
      </c>
      <c r="B24" s="214"/>
      <c r="C24" s="215"/>
      <c r="D24" s="117">
        <f>F104</f>
        <v>65009.75</v>
      </c>
      <c r="E24" s="57"/>
      <c r="F24" s="118"/>
    </row>
    <row r="25" spans="1:7" ht="27.75" customHeight="1" thickBot="1" x14ac:dyDescent="0.4">
      <c r="A25" s="212" t="s">
        <v>75</v>
      </c>
      <c r="B25" s="212"/>
      <c r="C25" s="213"/>
      <c r="D25" s="117"/>
      <c r="E25" s="57"/>
      <c r="F25" s="118"/>
    </row>
    <row r="26" spans="1:7" ht="15.75" hidden="1" customHeight="1" x14ac:dyDescent="0.35">
      <c r="A26" s="118"/>
      <c r="B26" s="118"/>
      <c r="C26" s="118"/>
      <c r="D26" s="118"/>
      <c r="E26" s="118"/>
      <c r="F26" s="118"/>
    </row>
    <row r="27" spans="1:7" ht="25.5" customHeight="1" x14ac:dyDescent="0.35">
      <c r="A27" s="118"/>
      <c r="B27" s="118" t="s">
        <v>19</v>
      </c>
      <c r="C27" s="118"/>
      <c r="D27" s="118"/>
      <c r="E27" s="118"/>
      <c r="F27" s="118"/>
    </row>
    <row r="28" spans="1:7" ht="25.5" customHeight="1" x14ac:dyDescent="0.3">
      <c r="A28" s="120" t="s">
        <v>115</v>
      </c>
      <c r="B28" s="218" t="s">
        <v>116</v>
      </c>
      <c r="C28" s="218"/>
      <c r="D28" s="218"/>
      <c r="E28" s="218"/>
      <c r="F28" s="218"/>
      <c r="G28" s="218"/>
    </row>
    <row r="29" spans="1:7" ht="71.25" customHeight="1" x14ac:dyDescent="0.3">
      <c r="A29" s="209" t="s">
        <v>218</v>
      </c>
      <c r="B29" s="210"/>
      <c r="C29" s="210"/>
      <c r="D29" s="210"/>
      <c r="E29" s="210"/>
      <c r="F29" s="210"/>
      <c r="G29" s="210"/>
    </row>
    <row r="30" spans="1:7" ht="25.5" customHeight="1" x14ac:dyDescent="0.3">
      <c r="A30" s="210" t="s">
        <v>137</v>
      </c>
      <c r="B30" s="210"/>
      <c r="C30" s="210"/>
      <c r="D30" s="210"/>
      <c r="E30" s="210"/>
      <c r="F30" s="210"/>
      <c r="G30" s="210"/>
    </row>
    <row r="31" spans="1:7" ht="35.25" customHeight="1" x14ac:dyDescent="0.3">
      <c r="A31" s="210" t="s">
        <v>138</v>
      </c>
      <c r="B31" s="210"/>
      <c r="C31" s="210"/>
      <c r="D31" s="210"/>
      <c r="E31" s="210"/>
      <c r="F31" s="210"/>
      <c r="G31" s="210"/>
    </row>
    <row r="32" spans="1:7" ht="25.5" customHeight="1" x14ac:dyDescent="0.3">
      <c r="A32" s="210" t="s">
        <v>136</v>
      </c>
      <c r="B32" s="210"/>
      <c r="C32" s="210"/>
      <c r="D32" s="210"/>
      <c r="E32" s="210"/>
      <c r="F32" s="210"/>
      <c r="G32" s="210"/>
    </row>
    <row r="33" spans="1:7" s="106" customFormat="1" ht="26.4" x14ac:dyDescent="0.55000000000000004">
      <c r="A33" s="121" t="s">
        <v>20</v>
      </c>
      <c r="B33" s="121" t="s">
        <v>62</v>
      </c>
      <c r="C33" s="121"/>
      <c r="D33" s="121"/>
      <c r="E33" s="121"/>
      <c r="F33" s="121"/>
      <c r="G33" s="112"/>
    </row>
    <row r="34" spans="1:7" ht="50.25" customHeight="1" x14ac:dyDescent="0.3">
      <c r="A34" s="186" t="s">
        <v>192</v>
      </c>
      <c r="B34" s="187"/>
      <c r="C34" s="187"/>
      <c r="D34" s="187"/>
      <c r="E34" s="187"/>
      <c r="F34" s="187"/>
      <c r="G34" s="188"/>
    </row>
    <row r="35" spans="1:7" ht="54" customHeight="1" x14ac:dyDescent="0.3">
      <c r="A35" s="189" t="s">
        <v>193</v>
      </c>
      <c r="B35" s="187"/>
      <c r="C35" s="187"/>
      <c r="D35" s="187"/>
      <c r="E35" s="187"/>
      <c r="F35" s="187"/>
      <c r="G35" s="190"/>
    </row>
    <row r="36" spans="1:7" ht="21.75" customHeight="1" x14ac:dyDescent="0.3">
      <c r="A36" s="122" t="s">
        <v>194</v>
      </c>
      <c r="B36" s="219" t="s">
        <v>113</v>
      </c>
      <c r="C36" s="219"/>
      <c r="D36" s="219"/>
      <c r="E36" s="219"/>
      <c r="F36" s="219"/>
      <c r="G36" s="220"/>
    </row>
    <row r="37" spans="1:7" ht="21.75" customHeight="1" x14ac:dyDescent="0.3">
      <c r="A37" s="221" t="s">
        <v>139</v>
      </c>
      <c r="B37" s="222"/>
      <c r="C37" s="222"/>
      <c r="D37" s="222"/>
      <c r="E37" s="222"/>
      <c r="F37" s="222"/>
      <c r="G37" s="223"/>
    </row>
    <row r="38" spans="1:7" ht="21.75" customHeight="1" x14ac:dyDescent="0.3">
      <c r="A38" s="221" t="s">
        <v>140</v>
      </c>
      <c r="B38" s="222"/>
      <c r="C38" s="222"/>
      <c r="D38" s="222"/>
      <c r="E38" s="222"/>
      <c r="F38" s="222"/>
      <c r="G38" s="223"/>
    </row>
    <row r="39" spans="1:7" ht="21.75" customHeight="1" x14ac:dyDescent="0.3">
      <c r="A39" s="232" t="s">
        <v>141</v>
      </c>
      <c r="B39" s="233"/>
      <c r="C39" s="233"/>
      <c r="D39" s="233"/>
      <c r="E39" s="233"/>
      <c r="F39" s="233"/>
      <c r="G39" s="234"/>
    </row>
    <row r="40" spans="1:7" x14ac:dyDescent="0.3">
      <c r="A40" s="196" t="s">
        <v>157</v>
      </c>
      <c r="B40" s="197"/>
      <c r="C40" s="197"/>
      <c r="D40" s="197"/>
      <c r="E40" s="197"/>
      <c r="F40" s="197"/>
      <c r="G40" s="198"/>
    </row>
    <row r="41" spans="1:7" ht="27" customHeight="1" x14ac:dyDescent="0.3">
      <c r="A41" s="196" t="s">
        <v>156</v>
      </c>
      <c r="B41" s="197"/>
      <c r="C41" s="197"/>
      <c r="D41" s="197"/>
      <c r="E41" s="197"/>
      <c r="F41" s="197"/>
      <c r="G41" s="198"/>
    </row>
    <row r="42" spans="1:7" ht="24.75" customHeight="1" x14ac:dyDescent="0.3">
      <c r="A42" s="232" t="s">
        <v>142</v>
      </c>
      <c r="B42" s="233"/>
      <c r="C42" s="233"/>
      <c r="D42" s="233"/>
      <c r="E42" s="233"/>
      <c r="F42" s="233"/>
      <c r="G42" s="234"/>
    </row>
    <row r="43" spans="1:7" ht="45" customHeight="1" x14ac:dyDescent="0.3">
      <c r="A43" s="235" t="s">
        <v>143</v>
      </c>
      <c r="B43" s="236"/>
      <c r="C43" s="236"/>
      <c r="D43" s="236"/>
      <c r="E43" s="236"/>
      <c r="F43" s="236"/>
      <c r="G43" s="237"/>
    </row>
    <row r="44" spans="1:7" ht="24" customHeight="1" x14ac:dyDescent="0.3">
      <c r="A44" s="231"/>
      <c r="B44" s="231"/>
      <c r="C44" s="231"/>
      <c r="D44" s="231"/>
      <c r="E44" s="231"/>
      <c r="F44" s="231"/>
      <c r="G44" s="231"/>
    </row>
    <row r="45" spans="1:7" ht="30" customHeight="1" x14ac:dyDescent="0.3">
      <c r="A45" s="216" t="s">
        <v>114</v>
      </c>
      <c r="B45" s="216"/>
      <c r="C45" s="217"/>
      <c r="D45" s="123">
        <f>D185</f>
        <v>83410</v>
      </c>
      <c r="E45" s="124"/>
      <c r="F45" s="124"/>
      <c r="G45" s="124"/>
    </row>
    <row r="46" spans="1:7" ht="34.5" customHeight="1" x14ac:dyDescent="0.3">
      <c r="A46" s="181" t="s">
        <v>195</v>
      </c>
      <c r="B46" s="181"/>
      <c r="C46" s="181"/>
      <c r="D46" s="181"/>
      <c r="E46" s="181"/>
      <c r="F46" s="181"/>
      <c r="G46" s="181"/>
    </row>
    <row r="47" spans="1:7" ht="76.5" customHeight="1" x14ac:dyDescent="0.3">
      <c r="A47" s="182" t="s">
        <v>196</v>
      </c>
      <c r="B47" s="182"/>
      <c r="C47" s="182"/>
      <c r="D47" s="182"/>
      <c r="E47" s="182"/>
      <c r="F47" s="182"/>
      <c r="G47" s="182"/>
    </row>
    <row r="48" spans="1:7" ht="22.5" customHeight="1" x14ac:dyDescent="0.3">
      <c r="A48" s="219" t="s">
        <v>133</v>
      </c>
      <c r="B48" s="219"/>
      <c r="C48" s="219"/>
      <c r="D48" s="219"/>
      <c r="E48" s="219"/>
      <c r="F48" s="219"/>
      <c r="G48" s="219"/>
    </row>
    <row r="49" spans="1:7" ht="48" customHeight="1" x14ac:dyDescent="0.3">
      <c r="A49" s="191" t="s">
        <v>200</v>
      </c>
      <c r="B49" s="191"/>
      <c r="C49" s="191"/>
      <c r="D49" s="191"/>
      <c r="E49" s="191"/>
      <c r="F49" s="191"/>
      <c r="G49" s="191"/>
    </row>
    <row r="50" spans="1:7" x14ac:dyDescent="0.3">
      <c r="A50" s="191"/>
      <c r="B50" s="191"/>
      <c r="C50" s="191"/>
      <c r="D50" s="191"/>
      <c r="E50" s="191"/>
      <c r="F50" s="191"/>
      <c r="G50" s="191"/>
    </row>
    <row r="51" spans="1:7" s="106" customFormat="1" ht="29.25" customHeight="1" x14ac:dyDescent="0.55000000000000004">
      <c r="A51" s="180" t="s">
        <v>21</v>
      </c>
      <c r="B51" s="180"/>
      <c r="C51" s="180"/>
      <c r="D51" s="180"/>
      <c r="E51" s="180"/>
      <c r="F51" s="180"/>
      <c r="G51" s="125"/>
    </row>
    <row r="52" spans="1:7" ht="18.75" customHeight="1" x14ac:dyDescent="0.3">
      <c r="A52" s="126" t="s">
        <v>118</v>
      </c>
      <c r="B52" s="224" t="s">
        <v>117</v>
      </c>
      <c r="C52" s="224"/>
      <c r="D52" s="224"/>
      <c r="E52" s="224"/>
      <c r="F52" s="224"/>
      <c r="G52" s="224"/>
    </row>
    <row r="53" spans="1:7" ht="18.75" customHeight="1" x14ac:dyDescent="0.3">
      <c r="A53" s="225" t="s">
        <v>152</v>
      </c>
      <c r="B53" s="226"/>
      <c r="C53" s="226"/>
      <c r="D53" s="226"/>
      <c r="E53" s="226"/>
      <c r="F53" s="226"/>
      <c r="G53" s="227"/>
    </row>
    <row r="54" spans="1:7" ht="18.75" customHeight="1" x14ac:dyDescent="0.3">
      <c r="A54" s="228" t="s">
        <v>144</v>
      </c>
      <c r="B54" s="229"/>
      <c r="C54" s="229"/>
      <c r="D54" s="229"/>
      <c r="E54" s="229"/>
      <c r="F54" s="229"/>
      <c r="G54" s="230"/>
    </row>
    <row r="55" spans="1:7" ht="18.75" customHeight="1" x14ac:dyDescent="0.3">
      <c r="A55" s="228" t="s">
        <v>145</v>
      </c>
      <c r="B55" s="229"/>
      <c r="C55" s="229"/>
      <c r="D55" s="229"/>
      <c r="E55" s="229"/>
      <c r="F55" s="229"/>
      <c r="G55" s="230"/>
    </row>
    <row r="56" spans="1:7" ht="18.75" customHeight="1" x14ac:dyDescent="0.3">
      <c r="A56" s="228" t="s">
        <v>146</v>
      </c>
      <c r="B56" s="229"/>
      <c r="C56" s="229"/>
      <c r="D56" s="229"/>
      <c r="E56" s="229"/>
      <c r="F56" s="229"/>
      <c r="G56" s="230"/>
    </row>
    <row r="57" spans="1:7" ht="18.75" customHeight="1" x14ac:dyDescent="0.3">
      <c r="A57" s="228" t="s">
        <v>147</v>
      </c>
      <c r="B57" s="229"/>
      <c r="C57" s="229"/>
      <c r="D57" s="229"/>
      <c r="E57" s="229"/>
      <c r="F57" s="229"/>
      <c r="G57" s="230"/>
    </row>
    <row r="58" spans="1:7" ht="18.75" customHeight="1" x14ac:dyDescent="0.3">
      <c r="A58" s="228" t="s">
        <v>148</v>
      </c>
      <c r="B58" s="229"/>
      <c r="C58" s="229"/>
      <c r="D58" s="229"/>
      <c r="E58" s="229"/>
      <c r="F58" s="229"/>
      <c r="G58" s="230"/>
    </row>
    <row r="59" spans="1:7" ht="13.5" hidden="1" customHeight="1" x14ac:dyDescent="0.3">
      <c r="A59" s="228"/>
      <c r="B59" s="229"/>
      <c r="C59" s="229"/>
      <c r="D59" s="229"/>
      <c r="E59" s="229"/>
      <c r="F59" s="229"/>
      <c r="G59" s="230"/>
    </row>
    <row r="60" spans="1:7" ht="8.25" hidden="1" customHeight="1" x14ac:dyDescent="0.3">
      <c r="A60" s="228"/>
      <c r="B60" s="229"/>
      <c r="C60" s="229"/>
      <c r="D60" s="229"/>
      <c r="E60" s="229"/>
      <c r="F60" s="229"/>
      <c r="G60" s="230"/>
    </row>
    <row r="61" spans="1:7" ht="23.25" customHeight="1" x14ac:dyDescent="0.3">
      <c r="A61" s="228" t="s">
        <v>149</v>
      </c>
      <c r="B61" s="229"/>
      <c r="C61" s="229"/>
      <c r="D61" s="229"/>
      <c r="E61" s="229"/>
      <c r="F61" s="229"/>
      <c r="G61" s="230"/>
    </row>
    <row r="62" spans="1:7" ht="23.25" customHeight="1" x14ac:dyDescent="0.3">
      <c r="A62" s="228" t="s">
        <v>150</v>
      </c>
      <c r="B62" s="229"/>
      <c r="C62" s="229"/>
      <c r="D62" s="229"/>
      <c r="E62" s="229"/>
      <c r="F62" s="229"/>
      <c r="G62" s="230"/>
    </row>
    <row r="63" spans="1:7" ht="23.25" customHeight="1" x14ac:dyDescent="0.3">
      <c r="A63" s="228" t="s">
        <v>151</v>
      </c>
      <c r="B63" s="229"/>
      <c r="C63" s="229"/>
      <c r="D63" s="229"/>
      <c r="E63" s="229"/>
      <c r="F63" s="229"/>
      <c r="G63" s="230"/>
    </row>
    <row r="64" spans="1:7" ht="23.25" customHeight="1" x14ac:dyDescent="0.3">
      <c r="A64" s="228" t="s">
        <v>153</v>
      </c>
      <c r="B64" s="229"/>
      <c r="C64" s="229"/>
      <c r="D64" s="229"/>
      <c r="E64" s="229"/>
      <c r="F64" s="229"/>
      <c r="G64" s="230"/>
    </row>
    <row r="65" spans="1:10" ht="23.25" customHeight="1" x14ac:dyDescent="0.3">
      <c r="A65" s="228" t="s">
        <v>154</v>
      </c>
      <c r="B65" s="229"/>
      <c r="C65" s="229"/>
      <c r="D65" s="229"/>
      <c r="E65" s="229"/>
      <c r="F65" s="229"/>
      <c r="G65" s="230"/>
    </row>
    <row r="66" spans="1:10" ht="36" customHeight="1" x14ac:dyDescent="0.3">
      <c r="A66" s="238" t="s">
        <v>155</v>
      </c>
      <c r="B66" s="239"/>
      <c r="C66" s="239"/>
      <c r="D66" s="239"/>
      <c r="E66" s="239"/>
      <c r="F66" s="239"/>
      <c r="G66" s="240"/>
    </row>
    <row r="67" spans="1:10" ht="24.75" customHeight="1" x14ac:dyDescent="0.4">
      <c r="A67" s="127" t="s">
        <v>119</v>
      </c>
      <c r="B67" s="241" t="s">
        <v>120</v>
      </c>
      <c r="C67" s="241"/>
      <c r="D67" s="241"/>
      <c r="E67" s="241"/>
      <c r="F67" s="241"/>
      <c r="G67" s="241"/>
    </row>
    <row r="68" spans="1:10" ht="91.5" customHeight="1" x14ac:dyDescent="0.3">
      <c r="A68" s="157" t="s">
        <v>197</v>
      </c>
      <c r="B68" s="158"/>
      <c r="C68" s="158"/>
      <c r="D68" s="158"/>
      <c r="E68" s="158"/>
      <c r="F68" s="158"/>
      <c r="G68" s="159"/>
    </row>
    <row r="69" spans="1:10" ht="57.75" customHeight="1" x14ac:dyDescent="0.3">
      <c r="A69" s="160" t="s">
        <v>198</v>
      </c>
      <c r="B69" s="161"/>
      <c r="C69" s="161"/>
      <c r="D69" s="161"/>
      <c r="E69" s="161"/>
      <c r="F69" s="161"/>
      <c r="G69" s="162"/>
    </row>
    <row r="70" spans="1:10" ht="70.5" customHeight="1" x14ac:dyDescent="0.3">
      <c r="A70" s="163" t="s">
        <v>205</v>
      </c>
      <c r="B70" s="164"/>
      <c r="C70" s="164"/>
      <c r="D70" s="164"/>
      <c r="E70" s="164"/>
      <c r="F70" s="164"/>
      <c r="G70" s="165"/>
    </row>
    <row r="71" spans="1:10" ht="167.25" customHeight="1" x14ac:dyDescent="0.3">
      <c r="A71" s="166" t="s">
        <v>206</v>
      </c>
      <c r="B71" s="167"/>
      <c r="C71" s="167"/>
      <c r="D71" s="167"/>
      <c r="E71" s="167"/>
      <c r="F71" s="167"/>
      <c r="G71" s="168"/>
    </row>
    <row r="72" spans="1:10" ht="40.799999999999997" x14ac:dyDescent="0.3">
      <c r="A72" s="173" t="s">
        <v>71</v>
      </c>
      <c r="B72" s="173"/>
      <c r="C72" s="109" t="s">
        <v>16</v>
      </c>
      <c r="D72" s="109" t="s">
        <v>17</v>
      </c>
      <c r="E72" s="109" t="s">
        <v>14</v>
      </c>
      <c r="F72" s="109" t="s">
        <v>15</v>
      </c>
      <c r="G72" s="109" t="s">
        <v>14</v>
      </c>
    </row>
    <row r="73" spans="1:10" ht="50.25" customHeight="1" x14ac:dyDescent="0.3">
      <c r="A73" s="32">
        <v>1</v>
      </c>
      <c r="B73" s="55" t="s">
        <v>69</v>
      </c>
      <c r="C73" s="128"/>
      <c r="D73" s="129"/>
      <c r="E73" s="130">
        <f>C73*D73</f>
        <v>0</v>
      </c>
      <c r="F73" s="130">
        <f>E73*0.34</f>
        <v>0</v>
      </c>
      <c r="G73" s="131">
        <f>E73+F73</f>
        <v>0</v>
      </c>
    </row>
    <row r="74" spans="1:10" ht="21.75" customHeight="1" x14ac:dyDescent="0.3">
      <c r="A74" s="55"/>
      <c r="B74" s="55" t="s">
        <v>70</v>
      </c>
      <c r="C74" s="55"/>
      <c r="D74" s="55"/>
      <c r="E74" s="55"/>
      <c r="F74" s="55"/>
      <c r="G74" s="131">
        <f>G73</f>
        <v>0</v>
      </c>
    </row>
    <row r="75" spans="1:10" ht="21.75" customHeight="1" x14ac:dyDescent="0.3">
      <c r="A75" s="57"/>
      <c r="B75" s="57"/>
      <c r="C75" s="57"/>
      <c r="D75" s="57"/>
      <c r="E75" s="57"/>
      <c r="F75" s="57"/>
      <c r="G75" s="57"/>
      <c r="H75" s="16"/>
      <c r="I75" s="16"/>
      <c r="J75" s="16"/>
    </row>
    <row r="76" spans="1:10" ht="21" x14ac:dyDescent="0.4">
      <c r="A76" s="155" t="s">
        <v>1</v>
      </c>
      <c r="B76" s="155"/>
      <c r="C76" s="155"/>
      <c r="D76" s="155"/>
      <c r="E76" s="155"/>
      <c r="F76" s="155"/>
      <c r="G76" s="155"/>
    </row>
    <row r="77" spans="1:10" ht="396" customHeight="1" x14ac:dyDescent="0.3">
      <c r="A77" s="169" t="s">
        <v>219</v>
      </c>
      <c r="B77" s="170"/>
      <c r="C77" s="170"/>
      <c r="D77" s="170"/>
      <c r="E77" s="170"/>
      <c r="F77" s="170"/>
      <c r="G77" s="171"/>
    </row>
    <row r="78" spans="1:10" ht="31.5" customHeight="1" x14ac:dyDescent="0.3">
      <c r="A78" s="169" t="s">
        <v>201</v>
      </c>
      <c r="B78" s="170"/>
      <c r="C78" s="170"/>
      <c r="D78" s="170"/>
      <c r="E78" s="170"/>
      <c r="F78" s="170"/>
      <c r="G78" s="171"/>
    </row>
    <row r="79" spans="1:10" ht="28.5" customHeight="1" x14ac:dyDescent="0.3">
      <c r="A79" s="169" t="s">
        <v>202</v>
      </c>
      <c r="B79" s="170"/>
      <c r="C79" s="170"/>
      <c r="D79" s="170"/>
      <c r="E79" s="170"/>
      <c r="F79" s="170"/>
      <c r="G79" s="171"/>
    </row>
    <row r="80" spans="1:10" ht="32.25" customHeight="1" x14ac:dyDescent="0.3">
      <c r="A80" s="169" t="s">
        <v>203</v>
      </c>
      <c r="B80" s="170"/>
      <c r="C80" s="170"/>
      <c r="D80" s="170"/>
      <c r="E80" s="170"/>
      <c r="F80" s="170"/>
      <c r="G80" s="171"/>
    </row>
    <row r="81" spans="1:256" ht="18.75" customHeight="1" x14ac:dyDescent="0.3">
      <c r="A81" s="53"/>
      <c r="B81" s="53"/>
      <c r="C81" s="53"/>
      <c r="D81" s="53"/>
      <c r="E81" s="53"/>
      <c r="F81" s="53"/>
      <c r="G81" s="53"/>
    </row>
    <row r="82" spans="1:256" s="106" customFormat="1" ht="26.4" x14ac:dyDescent="0.55000000000000004">
      <c r="A82" s="112">
        <v>4</v>
      </c>
      <c r="B82" s="174" t="s">
        <v>65</v>
      </c>
      <c r="C82" s="174"/>
      <c r="D82" s="132"/>
      <c r="E82" s="132"/>
      <c r="F82" s="132"/>
      <c r="G82" s="132"/>
    </row>
    <row r="83" spans="1:256" ht="21" x14ac:dyDescent="0.4">
      <c r="A83" s="172" t="s">
        <v>23</v>
      </c>
      <c r="B83" s="172"/>
      <c r="C83" s="172"/>
      <c r="D83" s="172"/>
      <c r="E83" s="172"/>
      <c r="F83" s="172"/>
      <c r="G83" s="172"/>
    </row>
    <row r="84" spans="1:256" s="4" customFormat="1" ht="21" x14ac:dyDescent="0.4">
      <c r="A84" s="21"/>
      <c r="B84" s="21"/>
      <c r="C84" s="22" t="s">
        <v>24</v>
      </c>
      <c r="D84" s="21"/>
      <c r="E84" s="21"/>
      <c r="F84" s="21"/>
      <c r="G84" s="21"/>
    </row>
    <row r="85" spans="1:256" s="3" customFormat="1" ht="40.799999999999997" x14ac:dyDescent="0.35">
      <c r="A85" s="23" t="s">
        <v>35</v>
      </c>
      <c r="B85" s="109" t="s">
        <v>2</v>
      </c>
      <c r="C85" s="109" t="s">
        <v>22</v>
      </c>
      <c r="D85" s="24"/>
      <c r="E85" s="24"/>
      <c r="F85" s="24"/>
      <c r="G85" s="24"/>
    </row>
    <row r="86" spans="1:256" s="5" customFormat="1" ht="21" x14ac:dyDescent="0.4">
      <c r="A86" s="25">
        <v>1</v>
      </c>
      <c r="B86" s="25">
        <v>2</v>
      </c>
      <c r="C86" s="25">
        <v>3</v>
      </c>
      <c r="D86" s="26"/>
      <c r="E86" s="26"/>
      <c r="F86" s="26"/>
      <c r="G86" s="26"/>
    </row>
    <row r="87" spans="1:256" s="5" customFormat="1" ht="40.799999999999997" x14ac:dyDescent="0.4">
      <c r="A87" s="109">
        <v>1</v>
      </c>
      <c r="B87" s="27" t="s">
        <v>96</v>
      </c>
      <c r="C87" s="28"/>
      <c r="D87" s="26"/>
      <c r="E87" s="26"/>
      <c r="F87" s="26"/>
      <c r="G87" s="26"/>
    </row>
    <row r="88" spans="1:256" s="5" customFormat="1" ht="21" x14ac:dyDescent="0.4">
      <c r="A88" s="109">
        <v>2</v>
      </c>
      <c r="B88" s="29" t="s">
        <v>204</v>
      </c>
      <c r="C88" s="30">
        <v>12000</v>
      </c>
      <c r="D88" s="26"/>
      <c r="E88" s="26"/>
      <c r="F88" s="26"/>
      <c r="G88" s="26"/>
    </row>
    <row r="89" spans="1:256" s="4" customFormat="1" ht="21" x14ac:dyDescent="0.35">
      <c r="A89" s="31"/>
      <c r="B89" s="32" t="s">
        <v>3</v>
      </c>
      <c r="C89" s="33">
        <f>SUM(C87:C88)</f>
        <v>12000</v>
      </c>
      <c r="D89" s="34"/>
      <c r="E89" s="34"/>
      <c r="F89" s="34"/>
      <c r="G89" s="34"/>
    </row>
    <row r="90" spans="1:256" s="5" customFormat="1" ht="17.25" customHeight="1" x14ac:dyDescent="0.4">
      <c r="A90" s="26"/>
      <c r="B90" s="35"/>
      <c r="C90" s="35"/>
      <c r="D90" s="26"/>
      <c r="E90" s="26"/>
      <c r="F90" s="26"/>
      <c r="G90" s="26"/>
    </row>
    <row r="91" spans="1:256" s="6" customFormat="1" ht="21" x14ac:dyDescent="0.4">
      <c r="A91" s="172" t="s">
        <v>25</v>
      </c>
      <c r="B91" s="172"/>
      <c r="C91" s="172"/>
      <c r="D91" s="172"/>
      <c r="E91" s="172"/>
      <c r="F91" s="172"/>
      <c r="G91" s="172"/>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c r="GF91" s="156"/>
      <c r="GG91" s="156"/>
      <c r="GH91" s="156"/>
      <c r="GI91" s="156"/>
      <c r="GJ91" s="156"/>
      <c r="GK91" s="156"/>
      <c r="GL91" s="156"/>
      <c r="GM91" s="156"/>
      <c r="GN91" s="156"/>
      <c r="GO91" s="156"/>
      <c r="GP91" s="156"/>
      <c r="GQ91" s="156"/>
      <c r="GR91" s="156"/>
      <c r="GS91" s="156"/>
      <c r="GT91" s="156"/>
      <c r="GU91" s="156"/>
      <c r="GV91" s="156"/>
      <c r="GW91" s="156"/>
      <c r="GX91" s="156"/>
      <c r="GY91" s="156"/>
      <c r="GZ91" s="156"/>
      <c r="HA91" s="156"/>
      <c r="HB91" s="156"/>
      <c r="HC91" s="156"/>
      <c r="HD91" s="156"/>
      <c r="HE91" s="156"/>
      <c r="HF91" s="156"/>
      <c r="HG91" s="156"/>
      <c r="HH91" s="156"/>
      <c r="HI91" s="156"/>
      <c r="HJ91" s="156"/>
      <c r="HK91" s="156"/>
      <c r="HL91" s="156"/>
      <c r="HM91" s="156"/>
      <c r="HN91" s="156"/>
      <c r="HO91" s="156"/>
      <c r="HP91" s="156"/>
      <c r="HQ91" s="156"/>
      <c r="HR91" s="156"/>
      <c r="HS91" s="156"/>
      <c r="HT91" s="156"/>
      <c r="HU91" s="156"/>
      <c r="HV91" s="156"/>
      <c r="HW91" s="156"/>
      <c r="HX91" s="156"/>
      <c r="HY91" s="156"/>
      <c r="HZ91" s="156"/>
      <c r="IA91" s="156"/>
      <c r="IB91" s="156"/>
      <c r="IC91" s="156"/>
      <c r="ID91" s="156"/>
      <c r="IE91" s="156"/>
      <c r="IF91" s="156"/>
      <c r="IG91" s="156"/>
      <c r="IH91" s="156"/>
      <c r="II91" s="156"/>
      <c r="IJ91" s="156"/>
      <c r="IK91" s="156"/>
      <c r="IL91" s="156"/>
      <c r="IM91" s="156"/>
      <c r="IN91" s="156"/>
      <c r="IO91" s="156"/>
      <c r="IP91" s="156"/>
      <c r="IQ91" s="156"/>
      <c r="IR91" s="156"/>
      <c r="IS91" s="156"/>
      <c r="IT91" s="156"/>
      <c r="IU91" s="156"/>
      <c r="IV91" s="156"/>
    </row>
    <row r="92" spans="1:256" s="4" customFormat="1" ht="21" x14ac:dyDescent="0.4">
      <c r="A92" s="36"/>
      <c r="B92" s="36"/>
      <c r="C92" s="36"/>
      <c r="D92" s="37" t="s">
        <v>27</v>
      </c>
      <c r="E92" s="36"/>
      <c r="F92" s="34"/>
      <c r="G92" s="34"/>
    </row>
    <row r="93" spans="1:256" s="4" customFormat="1" x14ac:dyDescent="0.35">
      <c r="A93" s="176" t="s">
        <v>35</v>
      </c>
      <c r="B93" s="176" t="s">
        <v>4</v>
      </c>
      <c r="C93" s="176" t="s">
        <v>22</v>
      </c>
      <c r="D93" s="199" t="s">
        <v>26</v>
      </c>
      <c r="E93" s="199"/>
      <c r="F93" s="199"/>
      <c r="G93" s="34"/>
    </row>
    <row r="94" spans="1:256" s="4" customFormat="1" ht="123" x14ac:dyDescent="0.35">
      <c r="A94" s="177"/>
      <c r="B94" s="177"/>
      <c r="C94" s="177"/>
      <c r="D94" s="109" t="s">
        <v>85</v>
      </c>
      <c r="E94" s="109" t="s">
        <v>121</v>
      </c>
      <c r="F94" s="109" t="s">
        <v>84</v>
      </c>
      <c r="G94" s="34"/>
    </row>
    <row r="95" spans="1:256" s="4" customFormat="1" ht="21" x14ac:dyDescent="0.35">
      <c r="A95" s="38">
        <v>1</v>
      </c>
      <c r="B95" s="39">
        <v>2</v>
      </c>
      <c r="C95" s="39">
        <v>3</v>
      </c>
      <c r="D95" s="39">
        <v>4</v>
      </c>
      <c r="E95" s="39">
        <v>5</v>
      </c>
      <c r="F95" s="39">
        <v>6</v>
      </c>
      <c r="G95" s="34"/>
    </row>
    <row r="96" spans="1:256" s="4" customFormat="1" ht="46.5" customHeight="1" x14ac:dyDescent="0.35">
      <c r="A96" s="109">
        <v>1</v>
      </c>
      <c r="B96" s="40" t="s">
        <v>77</v>
      </c>
      <c r="C96" s="28">
        <v>10000</v>
      </c>
      <c r="D96" s="28">
        <v>0</v>
      </c>
      <c r="E96" s="41">
        <f>IF(D96=0,0,D96/$D$104)</f>
        <v>0</v>
      </c>
      <c r="F96" s="42">
        <f>C96-D96</f>
        <v>10000</v>
      </c>
      <c r="G96" s="34"/>
    </row>
    <row r="97" spans="1:7" s="4" customFormat="1" ht="46.5" customHeight="1" x14ac:dyDescent="0.35">
      <c r="A97" s="109">
        <v>2</v>
      </c>
      <c r="B97" s="27" t="s">
        <v>96</v>
      </c>
      <c r="C97" s="42">
        <f>C87</f>
        <v>0</v>
      </c>
      <c r="D97" s="28">
        <v>0</v>
      </c>
      <c r="E97" s="41">
        <f t="shared" ref="E97:E98" si="0">IF(D97=0,0,D97/$D$104)</f>
        <v>0</v>
      </c>
      <c r="F97" s="42">
        <f t="shared" ref="F97:F98" si="1">C97-D97</f>
        <v>0</v>
      </c>
      <c r="G97" s="34"/>
    </row>
    <row r="98" spans="1:7" s="4" customFormat="1" ht="46.5" customHeight="1" x14ac:dyDescent="0.35">
      <c r="A98" s="109"/>
      <c r="B98" s="27" t="s">
        <v>125</v>
      </c>
      <c r="C98" s="42">
        <f>C134</f>
        <v>1500</v>
      </c>
      <c r="D98" s="28">
        <v>0</v>
      </c>
      <c r="E98" s="41">
        <f t="shared" si="0"/>
        <v>0</v>
      </c>
      <c r="F98" s="42">
        <f t="shared" si="1"/>
        <v>1500</v>
      </c>
      <c r="G98" s="34"/>
    </row>
    <row r="99" spans="1:7" s="4" customFormat="1" ht="46.5" customHeight="1" x14ac:dyDescent="0.35">
      <c r="A99" s="109">
        <v>4</v>
      </c>
      <c r="B99" s="27" t="s">
        <v>98</v>
      </c>
      <c r="C99" s="42">
        <f>D127</f>
        <v>350703.75</v>
      </c>
      <c r="D99" s="28">
        <v>350000</v>
      </c>
      <c r="E99" s="41">
        <f>IF(D99=0,0,D99/$D$104)</f>
        <v>1</v>
      </c>
      <c r="F99" s="42">
        <f t="shared" ref="F99:F103" si="2">C99-D99</f>
        <v>703.75</v>
      </c>
      <c r="G99" s="34"/>
    </row>
    <row r="100" spans="1:7" s="4" customFormat="1" ht="46.5" customHeight="1" x14ac:dyDescent="0.35">
      <c r="A100" s="109">
        <v>5</v>
      </c>
      <c r="B100" s="27" t="s">
        <v>28</v>
      </c>
      <c r="C100" s="42">
        <f>F151</f>
        <v>38306</v>
      </c>
      <c r="D100" s="28">
        <v>0</v>
      </c>
      <c r="E100" s="41">
        <f>IF(D100=0,0,D100/$D$104)</f>
        <v>0</v>
      </c>
      <c r="F100" s="42">
        <f t="shared" si="2"/>
        <v>38306</v>
      </c>
      <c r="G100" s="34"/>
    </row>
    <row r="101" spans="1:7" s="4" customFormat="1" ht="46.5" customHeight="1" x14ac:dyDescent="0.35">
      <c r="A101" s="109">
        <v>3</v>
      </c>
      <c r="B101" s="27" t="s">
        <v>97</v>
      </c>
      <c r="C101" s="42">
        <f>C89-C87</f>
        <v>12000</v>
      </c>
      <c r="D101" s="28">
        <v>0</v>
      </c>
      <c r="E101" s="41">
        <f>IF(D101=0,0,D101/$D$104)</f>
        <v>0</v>
      </c>
      <c r="F101" s="42">
        <f>C101-D101</f>
        <v>12000</v>
      </c>
      <c r="G101" s="34"/>
    </row>
    <row r="102" spans="1:7" s="4" customFormat="1" ht="46.5" customHeight="1" x14ac:dyDescent="0.35">
      <c r="A102" s="109">
        <v>6</v>
      </c>
      <c r="B102" s="27" t="s">
        <v>76</v>
      </c>
      <c r="C102" s="42">
        <f>G74</f>
        <v>0</v>
      </c>
      <c r="D102" s="28">
        <v>0</v>
      </c>
      <c r="E102" s="41">
        <f>IF(D102=0,0,D102/$D$104)</f>
        <v>0</v>
      </c>
      <c r="F102" s="42">
        <f t="shared" si="2"/>
        <v>0</v>
      </c>
      <c r="G102" s="34"/>
    </row>
    <row r="103" spans="1:7" s="4" customFormat="1" ht="46.5" customHeight="1" x14ac:dyDescent="0.35">
      <c r="A103" s="109">
        <v>7</v>
      </c>
      <c r="B103" s="27" t="s">
        <v>78</v>
      </c>
      <c r="C103" s="42">
        <f>C137-C134</f>
        <v>2500</v>
      </c>
      <c r="D103" s="28">
        <v>0</v>
      </c>
      <c r="E103" s="41">
        <f>IF(D103=0,0,D103/$D$104)</f>
        <v>0</v>
      </c>
      <c r="F103" s="42">
        <f t="shared" si="2"/>
        <v>2500</v>
      </c>
      <c r="G103" s="34"/>
    </row>
    <row r="104" spans="1:7" s="3" customFormat="1" ht="46.5" customHeight="1" x14ac:dyDescent="0.25">
      <c r="A104" s="43"/>
      <c r="B104" s="29" t="s">
        <v>6</v>
      </c>
      <c r="C104" s="42">
        <f>SUM(C96:C103)</f>
        <v>415009.75</v>
      </c>
      <c r="D104" s="42">
        <f>SUM(D96:D103)</f>
        <v>350000</v>
      </c>
      <c r="E104" s="41">
        <v>1</v>
      </c>
      <c r="F104" s="42">
        <f>SUM(F96:F103)</f>
        <v>65009.75</v>
      </c>
      <c r="G104" s="24"/>
    </row>
    <row r="105" spans="1:7" s="7" customFormat="1" ht="15.75" customHeight="1" x14ac:dyDescent="0.25">
      <c r="A105" s="44"/>
      <c r="B105" s="44"/>
      <c r="C105" s="44"/>
      <c r="D105" s="44"/>
      <c r="E105" s="44"/>
      <c r="F105" s="44"/>
      <c r="G105" s="44"/>
    </row>
    <row r="106" spans="1:7" s="7" customFormat="1" x14ac:dyDescent="0.25">
      <c r="A106" s="45"/>
      <c r="B106" s="175" t="s">
        <v>210</v>
      </c>
      <c r="C106" s="175"/>
      <c r="D106" s="175"/>
      <c r="E106" s="175"/>
      <c r="F106" s="175"/>
      <c r="G106" s="44"/>
    </row>
    <row r="107" spans="1:7" s="7" customFormat="1" x14ac:dyDescent="0.25">
      <c r="A107" s="45"/>
      <c r="B107" s="175" t="s">
        <v>91</v>
      </c>
      <c r="C107" s="175"/>
      <c r="D107" s="175"/>
      <c r="E107" s="175"/>
      <c r="F107" s="175"/>
      <c r="G107" s="44"/>
    </row>
    <row r="108" spans="1:7" s="7" customFormat="1" x14ac:dyDescent="0.25">
      <c r="A108" s="45"/>
      <c r="B108" s="175" t="s">
        <v>92</v>
      </c>
      <c r="C108" s="175"/>
      <c r="D108" s="175"/>
      <c r="E108" s="175"/>
      <c r="F108" s="175"/>
      <c r="G108" s="44"/>
    </row>
    <row r="109" spans="1:7" s="7" customFormat="1" x14ac:dyDescent="0.25">
      <c r="A109" s="45"/>
      <c r="B109" s="175" t="s">
        <v>93</v>
      </c>
      <c r="C109" s="175"/>
      <c r="D109" s="175"/>
      <c r="E109" s="175"/>
      <c r="F109" s="175"/>
      <c r="G109" s="44"/>
    </row>
    <row r="110" spans="1:7" s="7" customFormat="1" x14ac:dyDescent="0.25">
      <c r="A110" s="45"/>
      <c r="B110" s="175" t="s">
        <v>95</v>
      </c>
      <c r="C110" s="175"/>
      <c r="D110" s="175"/>
      <c r="E110" s="175"/>
      <c r="F110" s="175"/>
      <c r="G110" s="44"/>
    </row>
    <row r="111" spans="1:7" s="7" customFormat="1" x14ac:dyDescent="0.25">
      <c r="A111" s="45"/>
      <c r="B111" s="175" t="s">
        <v>94</v>
      </c>
      <c r="C111" s="175"/>
      <c r="D111" s="175"/>
      <c r="E111" s="175"/>
      <c r="F111" s="175"/>
      <c r="G111" s="44"/>
    </row>
    <row r="112" spans="1:7" s="7" customFormat="1" x14ac:dyDescent="0.25">
      <c r="A112" s="45"/>
      <c r="B112" s="175"/>
      <c r="C112" s="175"/>
      <c r="D112" s="175"/>
      <c r="E112" s="175"/>
      <c r="F112" s="175"/>
      <c r="G112" s="44"/>
    </row>
    <row r="113" spans="1:256" s="7" customFormat="1" ht="15.75" customHeight="1" x14ac:dyDescent="0.25">
      <c r="A113" s="44"/>
      <c r="B113" s="44"/>
      <c r="C113" s="44"/>
      <c r="D113" s="44"/>
      <c r="E113" s="44"/>
      <c r="F113" s="44"/>
      <c r="G113" s="44"/>
    </row>
    <row r="114" spans="1:256" s="6" customFormat="1" ht="21" x14ac:dyDescent="0.4">
      <c r="A114" s="172" t="s">
        <v>100</v>
      </c>
      <c r="B114" s="172"/>
      <c r="C114" s="172"/>
      <c r="D114" s="172"/>
      <c r="E114" s="172"/>
      <c r="F114" s="172"/>
      <c r="G114" s="172"/>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c r="BM114" s="156"/>
      <c r="BN114" s="156"/>
      <c r="BO114" s="156"/>
      <c r="BP114" s="156"/>
      <c r="BQ114" s="156"/>
      <c r="BR114" s="156"/>
      <c r="BS114" s="156"/>
      <c r="BT114" s="156"/>
      <c r="BU114" s="156"/>
      <c r="BV114" s="156"/>
      <c r="BW114" s="156"/>
      <c r="BX114" s="156"/>
      <c r="BY114" s="156"/>
      <c r="BZ114" s="156"/>
      <c r="CA114" s="156"/>
      <c r="CB114" s="156"/>
      <c r="CC114" s="156"/>
      <c r="CD114" s="156"/>
      <c r="CE114" s="156"/>
      <c r="CF114" s="156"/>
      <c r="CG114" s="156"/>
      <c r="CH114" s="156"/>
      <c r="CI114" s="156"/>
      <c r="CJ114" s="156"/>
      <c r="CK114" s="156"/>
      <c r="CL114" s="156"/>
      <c r="CM114" s="156"/>
      <c r="CN114" s="156"/>
      <c r="CO114" s="156"/>
      <c r="CP114" s="156"/>
      <c r="CQ114" s="156"/>
      <c r="CR114" s="156"/>
      <c r="CS114" s="156"/>
      <c r="CT114" s="156"/>
      <c r="CU114" s="156"/>
      <c r="CV114" s="156"/>
      <c r="CW114" s="156"/>
      <c r="CX114" s="156"/>
      <c r="CY114" s="156"/>
      <c r="CZ114" s="156"/>
      <c r="DA114" s="156"/>
      <c r="DB114" s="156"/>
      <c r="DC114" s="156"/>
      <c r="DD114" s="156"/>
      <c r="DE114" s="156"/>
      <c r="DF114" s="156"/>
      <c r="DG114" s="156"/>
      <c r="DH114" s="156"/>
      <c r="DI114" s="156"/>
      <c r="DJ114" s="156"/>
      <c r="DK114" s="156"/>
      <c r="DL114" s="156"/>
      <c r="DM114" s="156"/>
      <c r="DN114" s="156"/>
      <c r="DO114" s="156"/>
      <c r="DP114" s="156"/>
      <c r="DQ114" s="156"/>
      <c r="DR114" s="156"/>
      <c r="DS114" s="156"/>
      <c r="DT114" s="156"/>
      <c r="DU114" s="156"/>
      <c r="DV114" s="156"/>
      <c r="DW114" s="156"/>
      <c r="DX114" s="156"/>
      <c r="DY114" s="156"/>
      <c r="DZ114" s="156"/>
      <c r="EA114" s="156"/>
      <c r="EB114" s="156"/>
      <c r="EC114" s="156"/>
      <c r="ED114" s="156"/>
      <c r="EE114" s="156"/>
      <c r="EF114" s="156"/>
      <c r="EG114" s="156"/>
      <c r="EH114" s="156"/>
      <c r="EI114" s="156"/>
      <c r="EJ114" s="156"/>
      <c r="EK114" s="156"/>
      <c r="EL114" s="156"/>
      <c r="EM114" s="156"/>
      <c r="EN114" s="156"/>
      <c r="EO114" s="156"/>
      <c r="EP114" s="156"/>
      <c r="EQ114" s="156"/>
      <c r="ER114" s="156"/>
      <c r="ES114" s="156"/>
      <c r="ET114" s="156"/>
      <c r="EU114" s="156"/>
      <c r="EV114" s="156"/>
      <c r="EW114" s="156"/>
      <c r="EX114" s="156"/>
      <c r="EY114" s="156"/>
      <c r="EZ114" s="156"/>
      <c r="FA114" s="156"/>
      <c r="FB114" s="156"/>
      <c r="FC114" s="156"/>
      <c r="FD114" s="156"/>
      <c r="FE114" s="156"/>
      <c r="FF114" s="156"/>
      <c r="FG114" s="156"/>
      <c r="FH114" s="156"/>
      <c r="FI114" s="156"/>
      <c r="FJ114" s="156"/>
      <c r="FK114" s="156"/>
      <c r="FL114" s="156"/>
      <c r="FM114" s="156"/>
      <c r="FN114" s="156"/>
      <c r="FO114" s="156"/>
      <c r="FP114" s="156"/>
      <c r="FQ114" s="156"/>
      <c r="FR114" s="156"/>
      <c r="FS114" s="156"/>
      <c r="FT114" s="156"/>
      <c r="FU114" s="156"/>
      <c r="FV114" s="156"/>
      <c r="FW114" s="156"/>
      <c r="FX114" s="156"/>
      <c r="FY114" s="156"/>
      <c r="FZ114" s="156"/>
      <c r="GA114" s="156"/>
      <c r="GB114" s="156"/>
      <c r="GC114" s="156"/>
      <c r="GD114" s="156"/>
      <c r="GE114" s="156"/>
      <c r="GF114" s="156"/>
      <c r="GG114" s="156"/>
      <c r="GH114" s="156"/>
      <c r="GI114" s="156"/>
      <c r="GJ114" s="156"/>
      <c r="GK114" s="156"/>
      <c r="GL114" s="156"/>
      <c r="GM114" s="156"/>
      <c r="GN114" s="156"/>
      <c r="GO114" s="156"/>
      <c r="GP114" s="156"/>
      <c r="GQ114" s="156"/>
      <c r="GR114" s="156"/>
      <c r="GS114" s="156"/>
      <c r="GT114" s="156"/>
      <c r="GU114" s="156"/>
      <c r="GV114" s="156"/>
      <c r="GW114" s="156"/>
      <c r="GX114" s="156"/>
      <c r="GY114" s="156"/>
      <c r="GZ114" s="156"/>
      <c r="HA114" s="156"/>
      <c r="HB114" s="156"/>
      <c r="HC114" s="156"/>
      <c r="HD114" s="156"/>
      <c r="HE114" s="156"/>
      <c r="HF114" s="156"/>
      <c r="HG114" s="156"/>
      <c r="HH114" s="156"/>
      <c r="HI114" s="156"/>
      <c r="HJ114" s="156"/>
      <c r="HK114" s="156"/>
      <c r="HL114" s="156"/>
      <c r="HM114" s="156"/>
      <c r="HN114" s="156"/>
      <c r="HO114" s="156"/>
      <c r="HP114" s="156"/>
      <c r="HQ114" s="156"/>
      <c r="HR114" s="156"/>
      <c r="HS114" s="156"/>
      <c r="HT114" s="156"/>
      <c r="HU114" s="156"/>
      <c r="HV114" s="156"/>
      <c r="HW114" s="156"/>
      <c r="HX114" s="156"/>
      <c r="HY114" s="156"/>
      <c r="HZ114" s="156"/>
      <c r="IA114" s="156"/>
      <c r="IB114" s="156"/>
      <c r="IC114" s="156"/>
      <c r="ID114" s="156"/>
      <c r="IE114" s="156"/>
      <c r="IF114" s="156"/>
      <c r="IG114" s="156"/>
      <c r="IH114" s="156"/>
      <c r="II114" s="156"/>
      <c r="IJ114" s="156"/>
      <c r="IK114" s="156"/>
      <c r="IL114" s="156"/>
      <c r="IM114" s="156"/>
      <c r="IN114" s="156"/>
      <c r="IO114" s="156"/>
      <c r="IP114" s="156"/>
      <c r="IQ114" s="156"/>
      <c r="IR114" s="156"/>
      <c r="IS114" s="156"/>
      <c r="IT114" s="156"/>
      <c r="IU114" s="156"/>
      <c r="IV114" s="156"/>
    </row>
    <row r="115" spans="1:256" s="6" customFormat="1" x14ac:dyDescent="0.25">
      <c r="A115" s="53"/>
      <c r="B115" s="133" t="s">
        <v>99</v>
      </c>
      <c r="C115" s="53"/>
      <c r="D115" s="53"/>
      <c r="E115" s="53"/>
      <c r="F115" s="53"/>
      <c r="G115" s="53"/>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17"/>
      <c r="GM115" s="17"/>
      <c r="GN115" s="17"/>
      <c r="GO115" s="17"/>
      <c r="GP115" s="17"/>
      <c r="GQ115" s="17"/>
      <c r="GR115" s="17"/>
      <c r="GS115" s="17"/>
      <c r="GT115" s="17"/>
      <c r="GU115" s="17"/>
      <c r="GV115" s="17"/>
      <c r="GW115" s="17"/>
      <c r="GX115" s="17"/>
      <c r="GY115" s="17"/>
      <c r="GZ115" s="17"/>
      <c r="HA115" s="17"/>
      <c r="HB115" s="17"/>
      <c r="HC115" s="17"/>
      <c r="HD115" s="17"/>
      <c r="HE115" s="17"/>
      <c r="HF115" s="17"/>
      <c r="HG115" s="17"/>
      <c r="HH115" s="17"/>
      <c r="HI115" s="17"/>
      <c r="HJ115" s="17"/>
      <c r="HK115" s="17"/>
      <c r="HL115" s="17"/>
      <c r="HM115" s="17"/>
      <c r="HN115" s="17"/>
      <c r="HO115" s="17"/>
      <c r="HP115" s="17"/>
      <c r="HQ115" s="17"/>
      <c r="HR115" s="17"/>
      <c r="HS115" s="17"/>
      <c r="HT115" s="17"/>
      <c r="HU115" s="17"/>
      <c r="HV115" s="17"/>
      <c r="HW115" s="17"/>
      <c r="HX115" s="17"/>
      <c r="HY115" s="17"/>
      <c r="HZ115" s="17"/>
      <c r="IA115" s="17"/>
      <c r="IB115" s="17"/>
      <c r="IC115" s="17"/>
      <c r="ID115" s="17"/>
      <c r="IE115" s="17"/>
      <c r="IF115" s="17"/>
      <c r="IG115" s="17"/>
      <c r="IH115" s="17"/>
      <c r="II115" s="17"/>
      <c r="IJ115" s="17"/>
      <c r="IK115" s="17"/>
      <c r="IL115" s="17"/>
      <c r="IM115" s="17"/>
      <c r="IN115" s="17"/>
      <c r="IO115" s="17"/>
      <c r="IP115" s="17"/>
      <c r="IQ115" s="17"/>
      <c r="IR115" s="17"/>
      <c r="IS115" s="17"/>
      <c r="IT115" s="17"/>
      <c r="IU115" s="17"/>
      <c r="IV115" s="17"/>
    </row>
    <row r="116" spans="1:256" s="6" customFormat="1" x14ac:dyDescent="0.25">
      <c r="A116" s="53"/>
      <c r="B116" s="133" t="s">
        <v>86</v>
      </c>
      <c r="C116" s="53"/>
      <c r="D116" s="53"/>
      <c r="E116" s="53"/>
      <c r="F116" s="53"/>
      <c r="G116" s="53"/>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17"/>
      <c r="GM116" s="17"/>
      <c r="GN116" s="17"/>
      <c r="GO116" s="17"/>
      <c r="GP116" s="17"/>
      <c r="GQ116" s="17"/>
      <c r="GR116" s="17"/>
      <c r="GS116" s="17"/>
      <c r="GT116" s="17"/>
      <c r="GU116" s="17"/>
      <c r="GV116" s="17"/>
      <c r="GW116" s="17"/>
      <c r="GX116" s="17"/>
      <c r="GY116" s="17"/>
      <c r="GZ116" s="17"/>
      <c r="HA116" s="17"/>
      <c r="HB116" s="17"/>
      <c r="HC116" s="17"/>
      <c r="HD116" s="17"/>
      <c r="HE116" s="17"/>
      <c r="HF116" s="17"/>
      <c r="HG116" s="17"/>
      <c r="HH116" s="17"/>
      <c r="HI116" s="17"/>
      <c r="HJ116" s="17"/>
      <c r="HK116" s="17"/>
      <c r="HL116" s="17"/>
      <c r="HM116" s="17"/>
      <c r="HN116" s="17"/>
      <c r="HO116" s="17"/>
      <c r="HP116" s="17"/>
      <c r="HQ116" s="17"/>
      <c r="HR116" s="17"/>
      <c r="HS116" s="17"/>
      <c r="HT116" s="17"/>
      <c r="HU116" s="17"/>
      <c r="HV116" s="17"/>
      <c r="HW116" s="17"/>
      <c r="HX116" s="17"/>
      <c r="HY116" s="17"/>
      <c r="HZ116" s="17"/>
      <c r="IA116" s="17"/>
      <c r="IB116" s="17"/>
      <c r="IC116" s="17"/>
      <c r="ID116" s="17"/>
      <c r="IE116" s="17"/>
      <c r="IF116" s="17"/>
      <c r="IG116" s="17"/>
      <c r="IH116" s="17"/>
      <c r="II116" s="17"/>
      <c r="IJ116" s="17"/>
      <c r="IK116" s="17"/>
      <c r="IL116" s="17"/>
      <c r="IM116" s="17"/>
      <c r="IN116" s="17"/>
      <c r="IO116" s="17"/>
      <c r="IP116" s="17"/>
      <c r="IQ116" s="17"/>
      <c r="IR116" s="17"/>
      <c r="IS116" s="17"/>
      <c r="IT116" s="17"/>
      <c r="IU116" s="17"/>
      <c r="IV116" s="17"/>
    </row>
    <row r="117" spans="1:256" s="4" customFormat="1" ht="21.6" thickBot="1" x14ac:dyDescent="0.45">
      <c r="A117" s="46"/>
      <c r="B117" s="46"/>
      <c r="C117" s="46"/>
      <c r="D117" s="37" t="s">
        <v>29</v>
      </c>
      <c r="E117" s="34"/>
      <c r="F117" s="34"/>
      <c r="G117" s="34"/>
    </row>
    <row r="118" spans="1:256" s="8" customFormat="1" ht="61.2" x14ac:dyDescent="0.25">
      <c r="A118" s="47" t="s">
        <v>35</v>
      </c>
      <c r="B118" s="48" t="s">
        <v>30</v>
      </c>
      <c r="C118" s="49" t="s">
        <v>31</v>
      </c>
      <c r="D118" s="49" t="s">
        <v>32</v>
      </c>
      <c r="E118" s="50"/>
      <c r="F118" s="50"/>
      <c r="G118" s="50"/>
    </row>
    <row r="119" spans="1:256" s="4" customFormat="1" ht="21" x14ac:dyDescent="0.4">
      <c r="A119" s="51">
        <v>1</v>
      </c>
      <c r="B119" s="52">
        <v>2</v>
      </c>
      <c r="C119" s="25">
        <v>3</v>
      </c>
      <c r="D119" s="25">
        <v>4</v>
      </c>
      <c r="E119" s="50"/>
      <c r="F119" s="50"/>
      <c r="G119" s="50"/>
      <c r="H119" s="8"/>
    </row>
    <row r="120" spans="1:256" s="9" customFormat="1" ht="24" customHeight="1" x14ac:dyDescent="0.25">
      <c r="A120" s="31">
        <v>1</v>
      </c>
      <c r="B120" s="148" t="s">
        <v>160</v>
      </c>
      <c r="C120" s="149" t="s">
        <v>158</v>
      </c>
      <c r="D120" s="150">
        <v>174500</v>
      </c>
      <c r="E120" s="152" t="s">
        <v>208</v>
      </c>
      <c r="F120" s="50"/>
      <c r="G120" s="50"/>
      <c r="H120" s="8"/>
    </row>
    <row r="121" spans="1:256" s="9" customFormat="1" ht="24" customHeight="1" x14ac:dyDescent="0.25">
      <c r="A121" s="31">
        <v>2</v>
      </c>
      <c r="B121" s="148" t="s">
        <v>169</v>
      </c>
      <c r="C121" s="149" t="s">
        <v>158</v>
      </c>
      <c r="D121" s="150">
        <v>140034.75</v>
      </c>
      <c r="E121" s="152" t="s">
        <v>208</v>
      </c>
      <c r="F121" s="50"/>
      <c r="G121" s="50"/>
      <c r="H121" s="8"/>
    </row>
    <row r="122" spans="1:256" s="9" customFormat="1" ht="24" customHeight="1" x14ac:dyDescent="0.25">
      <c r="A122" s="31">
        <v>3</v>
      </c>
      <c r="B122" s="148" t="s">
        <v>159</v>
      </c>
      <c r="C122" s="149" t="s">
        <v>158</v>
      </c>
      <c r="D122" s="150">
        <v>3621</v>
      </c>
      <c r="E122" s="152" t="s">
        <v>208</v>
      </c>
      <c r="F122" s="50"/>
      <c r="G122" s="50"/>
      <c r="H122" s="8"/>
    </row>
    <row r="123" spans="1:256" s="9" customFormat="1" ht="24" customHeight="1" x14ac:dyDescent="0.25">
      <c r="A123" s="31">
        <v>4</v>
      </c>
      <c r="B123" s="148" t="s">
        <v>168</v>
      </c>
      <c r="C123" s="149" t="s">
        <v>158</v>
      </c>
      <c r="D123" s="150">
        <v>15843</v>
      </c>
      <c r="E123" s="152" t="s">
        <v>208</v>
      </c>
      <c r="F123" s="50"/>
      <c r="G123" s="50"/>
      <c r="H123" s="8"/>
    </row>
    <row r="124" spans="1:256" s="9" customFormat="1" ht="24" customHeight="1" x14ac:dyDescent="0.25">
      <c r="A124" s="31">
        <v>5</v>
      </c>
      <c r="B124" s="148" t="s">
        <v>161</v>
      </c>
      <c r="C124" s="149" t="s">
        <v>158</v>
      </c>
      <c r="D124" s="150">
        <v>6770</v>
      </c>
      <c r="E124" s="152" t="s">
        <v>208</v>
      </c>
      <c r="F124" s="50"/>
      <c r="G124" s="50"/>
      <c r="H124" s="8"/>
    </row>
    <row r="125" spans="1:256" s="9" customFormat="1" ht="24" customHeight="1" x14ac:dyDescent="0.25">
      <c r="A125" s="31">
        <v>6</v>
      </c>
      <c r="B125" s="148" t="s">
        <v>162</v>
      </c>
      <c r="C125" s="149" t="s">
        <v>158</v>
      </c>
      <c r="D125" s="150">
        <v>6451</v>
      </c>
      <c r="E125" s="152" t="s">
        <v>208</v>
      </c>
      <c r="F125" s="50"/>
      <c r="G125" s="50"/>
      <c r="H125" s="8"/>
    </row>
    <row r="126" spans="1:256" s="9" customFormat="1" ht="24" customHeight="1" x14ac:dyDescent="0.25">
      <c r="A126" s="31">
        <v>7</v>
      </c>
      <c r="B126" s="148" t="s">
        <v>207</v>
      </c>
      <c r="C126" s="149" t="s">
        <v>158</v>
      </c>
      <c r="D126" s="150">
        <v>3484</v>
      </c>
      <c r="E126" s="153" t="s">
        <v>209</v>
      </c>
      <c r="F126" s="151"/>
      <c r="G126" s="136"/>
      <c r="H126" s="8"/>
    </row>
    <row r="127" spans="1:256" s="4" customFormat="1" ht="21" x14ac:dyDescent="0.4">
      <c r="A127" s="55"/>
      <c r="B127" s="32" t="s">
        <v>18</v>
      </c>
      <c r="C127" s="55"/>
      <c r="D127" s="56">
        <f>SUM(D120:D126)</f>
        <v>350703.75</v>
      </c>
      <c r="E127" s="34"/>
      <c r="F127" s="34"/>
      <c r="G127" s="34"/>
    </row>
    <row r="128" spans="1:256" s="6" customFormat="1" ht="21" x14ac:dyDescent="0.35">
      <c r="A128" s="57"/>
      <c r="B128" s="58"/>
      <c r="C128" s="53"/>
      <c r="D128" s="53"/>
      <c r="E128" s="59"/>
      <c r="F128" s="59"/>
      <c r="G128" s="59"/>
    </row>
    <row r="129" spans="1:256" s="6" customFormat="1" ht="18" customHeight="1" x14ac:dyDescent="0.4">
      <c r="A129" s="172" t="s">
        <v>101</v>
      </c>
      <c r="B129" s="172"/>
      <c r="C129" s="172"/>
      <c r="D129" s="172"/>
      <c r="E129" s="172"/>
      <c r="F129" s="172"/>
      <c r="G129" s="172"/>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56"/>
      <c r="BA129" s="156"/>
      <c r="BB129" s="156"/>
      <c r="BC129" s="156"/>
      <c r="BD129" s="156"/>
      <c r="BE129" s="156"/>
      <c r="BF129" s="156"/>
      <c r="BG129" s="156"/>
      <c r="BH129" s="156"/>
      <c r="BI129" s="156"/>
      <c r="BJ129" s="156"/>
      <c r="BK129" s="156"/>
      <c r="BL129" s="156"/>
      <c r="BM129" s="156"/>
      <c r="BN129" s="156"/>
      <c r="BO129" s="156"/>
      <c r="BP129" s="156"/>
      <c r="BQ129" s="156"/>
      <c r="BR129" s="156"/>
      <c r="BS129" s="156"/>
      <c r="BT129" s="156"/>
      <c r="BU129" s="156"/>
      <c r="BV129" s="156"/>
      <c r="BW129" s="156"/>
      <c r="BX129" s="156"/>
      <c r="BY129" s="156"/>
      <c r="BZ129" s="156"/>
      <c r="CA129" s="156"/>
      <c r="CB129" s="156"/>
      <c r="CC129" s="156"/>
      <c r="CD129" s="156"/>
      <c r="CE129" s="156"/>
      <c r="CF129" s="156"/>
      <c r="CG129" s="156"/>
      <c r="CH129" s="156"/>
      <c r="CI129" s="156"/>
      <c r="CJ129" s="156"/>
      <c r="CK129" s="156"/>
      <c r="CL129" s="156"/>
      <c r="CM129" s="156"/>
      <c r="CN129" s="156"/>
      <c r="CO129" s="156"/>
      <c r="CP129" s="156"/>
      <c r="CQ129" s="156"/>
      <c r="CR129" s="156"/>
      <c r="CS129" s="156"/>
      <c r="CT129" s="156"/>
      <c r="CU129" s="156"/>
      <c r="CV129" s="156"/>
      <c r="CW129" s="156"/>
      <c r="CX129" s="156"/>
      <c r="CY129" s="156"/>
      <c r="CZ129" s="156"/>
      <c r="DA129" s="156"/>
      <c r="DB129" s="156"/>
      <c r="DC129" s="156"/>
      <c r="DD129" s="156"/>
      <c r="DE129" s="156"/>
      <c r="DF129" s="156"/>
      <c r="DG129" s="156"/>
      <c r="DH129" s="156"/>
      <c r="DI129" s="156"/>
      <c r="DJ129" s="156"/>
      <c r="DK129" s="156"/>
      <c r="DL129" s="156"/>
      <c r="DM129" s="156"/>
      <c r="DN129" s="156"/>
      <c r="DO129" s="156"/>
      <c r="DP129" s="156"/>
      <c r="DQ129" s="156"/>
      <c r="DR129" s="156"/>
      <c r="DS129" s="156"/>
      <c r="DT129" s="156"/>
      <c r="DU129" s="156"/>
      <c r="DV129" s="156"/>
      <c r="DW129" s="156"/>
      <c r="DX129" s="156"/>
      <c r="DY129" s="156"/>
      <c r="DZ129" s="156"/>
      <c r="EA129" s="156"/>
      <c r="EB129" s="156"/>
      <c r="EC129" s="156"/>
      <c r="ED129" s="156"/>
      <c r="EE129" s="156"/>
      <c r="EF129" s="156"/>
      <c r="EG129" s="156"/>
      <c r="EH129" s="156"/>
      <c r="EI129" s="156"/>
      <c r="EJ129" s="156"/>
      <c r="EK129" s="156"/>
      <c r="EL129" s="156"/>
      <c r="EM129" s="156"/>
      <c r="EN129" s="156"/>
      <c r="EO129" s="156"/>
      <c r="EP129" s="156"/>
      <c r="EQ129" s="156"/>
      <c r="ER129" s="156"/>
      <c r="ES129" s="156"/>
      <c r="ET129" s="156"/>
      <c r="EU129" s="156"/>
      <c r="EV129" s="156"/>
      <c r="EW129" s="156"/>
      <c r="EX129" s="156"/>
      <c r="EY129" s="156"/>
      <c r="EZ129" s="156"/>
      <c r="FA129" s="156"/>
      <c r="FB129" s="156"/>
      <c r="FC129" s="156"/>
      <c r="FD129" s="156"/>
      <c r="FE129" s="156"/>
      <c r="FF129" s="156"/>
      <c r="FG129" s="156"/>
      <c r="FH129" s="156"/>
      <c r="FI129" s="156"/>
      <c r="FJ129" s="156"/>
      <c r="FK129" s="156"/>
      <c r="FL129" s="156"/>
      <c r="FM129" s="156"/>
      <c r="FN129" s="156"/>
      <c r="FO129" s="156"/>
      <c r="FP129" s="156"/>
      <c r="FQ129" s="156"/>
      <c r="FR129" s="156"/>
      <c r="FS129" s="156"/>
      <c r="FT129" s="156"/>
      <c r="FU129" s="156"/>
      <c r="FV129" s="156"/>
      <c r="FW129" s="156"/>
      <c r="FX129" s="156"/>
      <c r="FY129" s="156"/>
      <c r="FZ129" s="156"/>
      <c r="GA129" s="156"/>
      <c r="GB129" s="156"/>
      <c r="GC129" s="156"/>
      <c r="GD129" s="156"/>
      <c r="GE129" s="156"/>
      <c r="GF129" s="156"/>
      <c r="GG129" s="156"/>
      <c r="GH129" s="156"/>
      <c r="GI129" s="156"/>
      <c r="GJ129" s="156"/>
      <c r="GK129" s="156"/>
      <c r="GL129" s="156"/>
      <c r="GM129" s="156"/>
      <c r="GN129" s="156"/>
      <c r="GO129" s="156"/>
      <c r="GP129" s="156"/>
      <c r="GQ129" s="156"/>
      <c r="GR129" s="156"/>
      <c r="GS129" s="156"/>
      <c r="GT129" s="156"/>
      <c r="GU129" s="156"/>
      <c r="GV129" s="156"/>
      <c r="GW129" s="156"/>
      <c r="GX129" s="156"/>
      <c r="GY129" s="156"/>
      <c r="GZ129" s="156"/>
      <c r="HA129" s="156"/>
      <c r="HB129" s="156"/>
      <c r="HC129" s="156"/>
      <c r="HD129" s="156"/>
      <c r="HE129" s="156"/>
      <c r="HF129" s="156"/>
      <c r="HG129" s="156"/>
      <c r="HH129" s="156"/>
      <c r="HI129" s="156"/>
      <c r="HJ129" s="156"/>
      <c r="HK129" s="156"/>
      <c r="HL129" s="156"/>
      <c r="HM129" s="156"/>
      <c r="HN129" s="156"/>
      <c r="HO129" s="156"/>
      <c r="HP129" s="156"/>
      <c r="HQ129" s="156"/>
      <c r="HR129" s="156"/>
      <c r="HS129" s="156"/>
      <c r="HT129" s="156"/>
      <c r="HU129" s="156"/>
      <c r="HV129" s="156"/>
      <c r="HW129" s="156"/>
      <c r="HX129" s="156"/>
      <c r="HY129" s="156"/>
      <c r="HZ129" s="156"/>
      <c r="IA129" s="156"/>
      <c r="IB129" s="156"/>
      <c r="IC129" s="156"/>
      <c r="ID129" s="156"/>
      <c r="IE129" s="156"/>
      <c r="IF129" s="156"/>
      <c r="IG129" s="156"/>
      <c r="IH129" s="156"/>
      <c r="II129" s="156"/>
      <c r="IJ129" s="156"/>
      <c r="IK129" s="156"/>
      <c r="IL129" s="156"/>
      <c r="IM129" s="156"/>
      <c r="IN129" s="156"/>
      <c r="IO129" s="156"/>
      <c r="IP129" s="156"/>
      <c r="IQ129" s="156"/>
      <c r="IR129" s="156"/>
      <c r="IS129" s="156"/>
      <c r="IT129" s="156"/>
      <c r="IU129" s="156"/>
      <c r="IV129" s="156"/>
    </row>
    <row r="130" spans="1:256" s="6" customFormat="1" ht="18" customHeight="1" x14ac:dyDescent="0.25">
      <c r="A130" s="134"/>
      <c r="B130" s="135" t="s">
        <v>124</v>
      </c>
      <c r="C130" s="134"/>
      <c r="D130" s="134"/>
      <c r="E130" s="134"/>
      <c r="F130" s="134"/>
      <c r="G130" s="134"/>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row>
    <row r="131" spans="1:256" s="10" customFormat="1" ht="21" x14ac:dyDescent="0.4">
      <c r="A131" s="60"/>
      <c r="B131" s="60"/>
      <c r="C131" s="61" t="s">
        <v>33</v>
      </c>
      <c r="D131" s="57"/>
      <c r="E131" s="34"/>
      <c r="F131" s="57"/>
      <c r="G131" s="57"/>
    </row>
    <row r="132" spans="1:256" s="3" customFormat="1" ht="40.799999999999997" x14ac:dyDescent="0.25">
      <c r="A132" s="109" t="s">
        <v>35</v>
      </c>
      <c r="B132" s="109" t="s">
        <v>30</v>
      </c>
      <c r="C132" s="109" t="s">
        <v>34</v>
      </c>
      <c r="D132" s="24"/>
      <c r="E132" s="45"/>
      <c r="F132" s="24"/>
      <c r="G132" s="24"/>
    </row>
    <row r="133" spans="1:256" s="5" customFormat="1" ht="21" x14ac:dyDescent="0.4">
      <c r="A133" s="25">
        <v>1</v>
      </c>
      <c r="B133" s="25">
        <v>2</v>
      </c>
      <c r="C133" s="25">
        <v>3</v>
      </c>
      <c r="D133" s="34"/>
      <c r="E133" s="53"/>
      <c r="F133" s="26"/>
      <c r="G133" s="26"/>
    </row>
    <row r="134" spans="1:256" s="5" customFormat="1" ht="40.799999999999997" x14ac:dyDescent="0.4">
      <c r="A134" s="31">
        <v>1</v>
      </c>
      <c r="B134" s="62" t="s">
        <v>104</v>
      </c>
      <c r="C134" s="54">
        <v>1500</v>
      </c>
      <c r="D134" s="34"/>
      <c r="E134" s="53"/>
      <c r="F134" s="26"/>
      <c r="G134" s="26"/>
    </row>
    <row r="135" spans="1:256" s="5" customFormat="1" ht="21" x14ac:dyDescent="0.4">
      <c r="A135" s="31">
        <v>2</v>
      </c>
      <c r="B135" s="63" t="s">
        <v>163</v>
      </c>
      <c r="C135" s="54">
        <v>500</v>
      </c>
      <c r="D135" s="34"/>
      <c r="E135" s="53"/>
      <c r="F135" s="26"/>
      <c r="G135" s="26"/>
    </row>
    <row r="136" spans="1:256" s="9" customFormat="1" ht="21" x14ac:dyDescent="0.35">
      <c r="A136" s="31">
        <v>3</v>
      </c>
      <c r="B136" s="63" t="s">
        <v>164</v>
      </c>
      <c r="C136" s="54">
        <v>2000</v>
      </c>
      <c r="D136" s="34"/>
      <c r="E136" s="21"/>
      <c r="F136" s="34"/>
      <c r="G136" s="34"/>
    </row>
    <row r="137" spans="1:256" s="4" customFormat="1" ht="21" x14ac:dyDescent="0.4">
      <c r="A137" s="55"/>
      <c r="B137" s="32" t="s">
        <v>18</v>
      </c>
      <c r="C137" s="56">
        <f>SUM(C134:C136)</f>
        <v>4000</v>
      </c>
      <c r="D137" s="34"/>
      <c r="E137" s="34"/>
      <c r="F137" s="34"/>
      <c r="G137" s="34"/>
    </row>
    <row r="138" spans="1:256" s="4" customFormat="1" x14ac:dyDescent="0.35">
      <c r="A138" s="57"/>
      <c r="B138" s="53"/>
      <c r="C138" s="53"/>
      <c r="D138" s="34"/>
      <c r="E138" s="34"/>
      <c r="F138" s="34"/>
      <c r="G138" s="34"/>
    </row>
    <row r="139" spans="1:256" s="6" customFormat="1" ht="17.25" customHeight="1" x14ac:dyDescent="0.4">
      <c r="A139" s="172" t="s">
        <v>102</v>
      </c>
      <c r="B139" s="172"/>
      <c r="C139" s="172"/>
      <c r="D139" s="172"/>
      <c r="E139" s="172"/>
      <c r="F139" s="172"/>
      <c r="G139" s="172"/>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6"/>
      <c r="AO139" s="156"/>
      <c r="AP139" s="156"/>
      <c r="AQ139" s="156"/>
      <c r="AR139" s="156"/>
      <c r="AS139" s="156"/>
      <c r="AT139" s="156"/>
      <c r="AU139" s="156"/>
      <c r="AV139" s="156"/>
      <c r="AW139" s="156"/>
      <c r="AX139" s="156"/>
      <c r="AY139" s="156"/>
      <c r="AZ139" s="156"/>
      <c r="BA139" s="156"/>
      <c r="BB139" s="156"/>
      <c r="BC139" s="156"/>
      <c r="BD139" s="156"/>
      <c r="BE139" s="156"/>
      <c r="BF139" s="156"/>
      <c r="BG139" s="156"/>
      <c r="BH139" s="156"/>
      <c r="BI139" s="156"/>
      <c r="BJ139" s="156"/>
      <c r="BK139" s="156"/>
      <c r="BL139" s="156"/>
      <c r="BM139" s="156"/>
      <c r="BN139" s="156"/>
      <c r="BO139" s="156"/>
      <c r="BP139" s="156"/>
      <c r="BQ139" s="156"/>
      <c r="BR139" s="156"/>
      <c r="BS139" s="156"/>
      <c r="BT139" s="156"/>
      <c r="BU139" s="156"/>
      <c r="BV139" s="156"/>
      <c r="BW139" s="156"/>
      <c r="BX139" s="156"/>
      <c r="BY139" s="156"/>
      <c r="BZ139" s="156"/>
      <c r="CA139" s="156"/>
      <c r="CB139" s="156"/>
      <c r="CC139" s="156"/>
      <c r="CD139" s="156"/>
      <c r="CE139" s="156"/>
      <c r="CF139" s="156"/>
      <c r="CG139" s="156"/>
      <c r="CH139" s="156"/>
      <c r="CI139" s="156"/>
      <c r="CJ139" s="156"/>
      <c r="CK139" s="156"/>
      <c r="CL139" s="156"/>
      <c r="CM139" s="156"/>
      <c r="CN139" s="156"/>
      <c r="CO139" s="156"/>
      <c r="CP139" s="156"/>
      <c r="CQ139" s="156"/>
      <c r="CR139" s="156"/>
      <c r="CS139" s="156"/>
      <c r="CT139" s="156"/>
      <c r="CU139" s="156"/>
      <c r="CV139" s="156"/>
      <c r="CW139" s="156"/>
      <c r="CX139" s="156"/>
      <c r="CY139" s="156"/>
      <c r="CZ139" s="156"/>
      <c r="DA139" s="156"/>
      <c r="DB139" s="156"/>
      <c r="DC139" s="156"/>
      <c r="DD139" s="156"/>
      <c r="DE139" s="156"/>
      <c r="DF139" s="156"/>
      <c r="DG139" s="156"/>
      <c r="DH139" s="156"/>
      <c r="DI139" s="156"/>
      <c r="DJ139" s="156"/>
      <c r="DK139" s="156"/>
      <c r="DL139" s="156"/>
      <c r="DM139" s="156"/>
      <c r="DN139" s="156"/>
      <c r="DO139" s="156"/>
      <c r="DP139" s="156"/>
      <c r="DQ139" s="156"/>
      <c r="DR139" s="156"/>
      <c r="DS139" s="156"/>
      <c r="DT139" s="156"/>
      <c r="DU139" s="156"/>
      <c r="DV139" s="156"/>
      <c r="DW139" s="156"/>
      <c r="DX139" s="156"/>
      <c r="DY139" s="156"/>
      <c r="DZ139" s="156"/>
      <c r="EA139" s="156"/>
      <c r="EB139" s="156"/>
      <c r="EC139" s="156"/>
      <c r="ED139" s="156"/>
      <c r="EE139" s="156"/>
      <c r="EF139" s="156"/>
      <c r="EG139" s="156"/>
      <c r="EH139" s="156"/>
      <c r="EI139" s="156"/>
      <c r="EJ139" s="156"/>
      <c r="EK139" s="156"/>
      <c r="EL139" s="156"/>
      <c r="EM139" s="156"/>
      <c r="EN139" s="156"/>
      <c r="EO139" s="156"/>
      <c r="EP139" s="156"/>
      <c r="EQ139" s="156"/>
      <c r="ER139" s="156"/>
      <c r="ES139" s="156"/>
      <c r="ET139" s="156"/>
      <c r="EU139" s="156"/>
      <c r="EV139" s="156"/>
      <c r="EW139" s="156"/>
      <c r="EX139" s="156"/>
      <c r="EY139" s="156"/>
      <c r="EZ139" s="156"/>
      <c r="FA139" s="156"/>
      <c r="FB139" s="156"/>
      <c r="FC139" s="156"/>
      <c r="FD139" s="156"/>
      <c r="FE139" s="156"/>
      <c r="FF139" s="156"/>
      <c r="FG139" s="156"/>
      <c r="FH139" s="156"/>
      <c r="FI139" s="156"/>
      <c r="FJ139" s="156"/>
      <c r="FK139" s="156"/>
      <c r="FL139" s="156"/>
      <c r="FM139" s="156"/>
      <c r="FN139" s="156"/>
      <c r="FO139" s="156"/>
      <c r="FP139" s="156"/>
      <c r="FQ139" s="156"/>
      <c r="FR139" s="156"/>
      <c r="FS139" s="156"/>
      <c r="FT139" s="156"/>
      <c r="FU139" s="156"/>
      <c r="FV139" s="156"/>
      <c r="FW139" s="156"/>
      <c r="FX139" s="156"/>
      <c r="FY139" s="156"/>
      <c r="FZ139" s="156"/>
      <c r="GA139" s="156"/>
      <c r="GB139" s="156"/>
      <c r="GC139" s="156"/>
      <c r="GD139" s="156"/>
      <c r="GE139" s="156"/>
      <c r="GF139" s="156"/>
      <c r="GG139" s="156"/>
      <c r="GH139" s="156"/>
      <c r="GI139" s="156"/>
      <c r="GJ139" s="156"/>
      <c r="GK139" s="156"/>
      <c r="GL139" s="156"/>
      <c r="GM139" s="156"/>
      <c r="GN139" s="156"/>
      <c r="GO139" s="156"/>
      <c r="GP139" s="156"/>
      <c r="GQ139" s="156"/>
      <c r="GR139" s="156"/>
      <c r="GS139" s="156"/>
      <c r="GT139" s="156"/>
      <c r="GU139" s="156"/>
      <c r="GV139" s="156"/>
      <c r="GW139" s="156"/>
      <c r="GX139" s="156"/>
      <c r="GY139" s="156"/>
      <c r="GZ139" s="156"/>
      <c r="HA139" s="156"/>
      <c r="HB139" s="156"/>
      <c r="HC139" s="156"/>
      <c r="HD139" s="156"/>
      <c r="HE139" s="156"/>
      <c r="HF139" s="156"/>
      <c r="HG139" s="156"/>
      <c r="HH139" s="156"/>
      <c r="HI139" s="156"/>
      <c r="HJ139" s="156"/>
      <c r="HK139" s="156"/>
      <c r="HL139" s="156"/>
      <c r="HM139" s="156"/>
      <c r="HN139" s="156"/>
      <c r="HO139" s="156"/>
      <c r="HP139" s="156"/>
      <c r="HQ139" s="156"/>
      <c r="HR139" s="156"/>
      <c r="HS139" s="156"/>
      <c r="HT139" s="156"/>
      <c r="HU139" s="156"/>
      <c r="HV139" s="156"/>
      <c r="HW139" s="156"/>
      <c r="HX139" s="156"/>
      <c r="HY139" s="156"/>
      <c r="HZ139" s="156"/>
      <c r="IA139" s="156"/>
      <c r="IB139" s="156"/>
      <c r="IC139" s="156"/>
      <c r="ID139" s="156"/>
      <c r="IE139" s="156"/>
      <c r="IF139" s="156"/>
      <c r="IG139" s="156"/>
      <c r="IH139" s="156"/>
      <c r="II139" s="156"/>
      <c r="IJ139" s="156"/>
      <c r="IK139" s="156"/>
      <c r="IL139" s="156"/>
      <c r="IM139" s="156"/>
      <c r="IN139" s="156"/>
      <c r="IO139" s="156"/>
      <c r="IP139" s="156"/>
      <c r="IQ139" s="156"/>
      <c r="IR139" s="156"/>
      <c r="IS139" s="156"/>
      <c r="IT139" s="156"/>
      <c r="IU139" s="156"/>
      <c r="IV139" s="156"/>
    </row>
    <row r="140" spans="1:256" s="6" customFormat="1" ht="53.25" customHeight="1" x14ac:dyDescent="0.25">
      <c r="A140" s="53"/>
      <c r="B140" s="175" t="s">
        <v>103</v>
      </c>
      <c r="C140" s="175"/>
      <c r="D140" s="175"/>
      <c r="E140" s="175"/>
      <c r="F140" s="175"/>
      <c r="G140" s="175"/>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c r="HC140" s="17"/>
      <c r="HD140" s="17"/>
      <c r="HE140" s="17"/>
      <c r="HF140" s="17"/>
      <c r="HG140" s="17"/>
      <c r="HH140" s="17"/>
      <c r="HI140" s="17"/>
      <c r="HJ140" s="17"/>
      <c r="HK140" s="17"/>
      <c r="HL140" s="17"/>
      <c r="HM140" s="17"/>
      <c r="HN140" s="17"/>
      <c r="HO140" s="17"/>
      <c r="HP140" s="17"/>
      <c r="HQ140" s="17"/>
      <c r="HR140" s="17"/>
      <c r="HS140" s="17"/>
      <c r="HT140" s="17"/>
      <c r="HU140" s="17"/>
      <c r="HV140" s="17"/>
      <c r="HW140" s="17"/>
      <c r="HX140" s="17"/>
      <c r="HY140" s="17"/>
      <c r="HZ140" s="17"/>
      <c r="IA140" s="17"/>
      <c r="IB140" s="17"/>
      <c r="IC140" s="17"/>
      <c r="ID140" s="17"/>
      <c r="IE140" s="17"/>
      <c r="IF140" s="17"/>
      <c r="IG140" s="17"/>
      <c r="IH140" s="17"/>
      <c r="II140" s="17"/>
      <c r="IJ140" s="17"/>
      <c r="IK140" s="17"/>
      <c r="IL140" s="17"/>
      <c r="IM140" s="17"/>
      <c r="IN140" s="17"/>
      <c r="IO140" s="17"/>
      <c r="IP140" s="17"/>
      <c r="IQ140" s="17"/>
      <c r="IR140" s="17"/>
      <c r="IS140" s="17"/>
      <c r="IT140" s="17"/>
      <c r="IU140" s="17"/>
      <c r="IV140" s="17"/>
    </row>
    <row r="141" spans="1:256" s="6" customFormat="1" ht="17.25" customHeight="1" x14ac:dyDescent="0.25">
      <c r="A141" s="53"/>
      <c r="B141" s="154" t="s">
        <v>87</v>
      </c>
      <c r="C141" s="134"/>
      <c r="D141" s="134"/>
      <c r="E141" s="134"/>
      <c r="F141" s="134"/>
      <c r="G141" s="134"/>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c r="II141" s="17"/>
      <c r="IJ141" s="17"/>
      <c r="IK141" s="17"/>
      <c r="IL141" s="17"/>
      <c r="IM141" s="17"/>
      <c r="IN141" s="17"/>
      <c r="IO141" s="17"/>
      <c r="IP141" s="17"/>
      <c r="IQ141" s="17"/>
      <c r="IR141" s="17"/>
      <c r="IS141" s="17"/>
      <c r="IT141" s="17"/>
      <c r="IU141" s="17"/>
      <c r="IV141" s="17"/>
    </row>
    <row r="142" spans="1:256" s="4" customFormat="1" ht="21" x14ac:dyDescent="0.4">
      <c r="A142" s="34"/>
      <c r="B142" s="34"/>
      <c r="C142" s="34"/>
      <c r="D142" s="34"/>
      <c r="E142" s="34"/>
      <c r="F142" s="34"/>
      <c r="G142" s="61" t="s">
        <v>36</v>
      </c>
    </row>
    <row r="143" spans="1:256" s="3" customFormat="1" ht="81.599999999999994" x14ac:dyDescent="0.25">
      <c r="A143" s="109" t="s">
        <v>35</v>
      </c>
      <c r="B143" s="109" t="s">
        <v>37</v>
      </c>
      <c r="C143" s="109" t="s">
        <v>31</v>
      </c>
      <c r="D143" s="109" t="s">
        <v>66</v>
      </c>
      <c r="E143" s="109" t="s">
        <v>39</v>
      </c>
      <c r="F143" s="109" t="s">
        <v>67</v>
      </c>
      <c r="G143" s="109" t="s">
        <v>40</v>
      </c>
    </row>
    <row r="144" spans="1:256" s="4" customFormat="1" ht="21" x14ac:dyDescent="0.4">
      <c r="A144" s="25">
        <v>1</v>
      </c>
      <c r="B144" s="25">
        <v>2</v>
      </c>
      <c r="C144" s="25">
        <v>3</v>
      </c>
      <c r="D144" s="25">
        <v>4</v>
      </c>
      <c r="E144" s="25">
        <v>5</v>
      </c>
      <c r="F144" s="25">
        <v>6</v>
      </c>
      <c r="G144" s="25">
        <v>7</v>
      </c>
    </row>
    <row r="145" spans="1:256" s="4" customFormat="1" ht="21" x14ac:dyDescent="0.25">
      <c r="A145" s="31">
        <v>1</v>
      </c>
      <c r="B145" s="67" t="s">
        <v>165</v>
      </c>
      <c r="C145" s="68" t="s">
        <v>158</v>
      </c>
      <c r="D145" s="69">
        <v>1</v>
      </c>
      <c r="E145" s="70">
        <v>16200</v>
      </c>
      <c r="F145" s="33">
        <f>D145*E145</f>
        <v>16200</v>
      </c>
      <c r="G145" s="66">
        <v>2</v>
      </c>
    </row>
    <row r="146" spans="1:256" s="4" customFormat="1" ht="21" x14ac:dyDescent="0.25">
      <c r="A146" s="31">
        <v>2</v>
      </c>
      <c r="B146" s="67" t="s">
        <v>166</v>
      </c>
      <c r="C146" s="68" t="s">
        <v>158</v>
      </c>
      <c r="D146" s="69">
        <v>5</v>
      </c>
      <c r="E146" s="70">
        <v>380</v>
      </c>
      <c r="F146" s="33">
        <f t="shared" ref="F146:F150" si="3">D146*E146</f>
        <v>1900</v>
      </c>
      <c r="G146" s="66">
        <v>1</v>
      </c>
    </row>
    <row r="147" spans="1:256" s="4" customFormat="1" ht="21" x14ac:dyDescent="0.25">
      <c r="A147" s="31">
        <v>3</v>
      </c>
      <c r="B147" s="67" t="s">
        <v>167</v>
      </c>
      <c r="C147" s="68" t="s">
        <v>158</v>
      </c>
      <c r="D147" s="69">
        <v>1</v>
      </c>
      <c r="E147" s="70">
        <v>3930</v>
      </c>
      <c r="F147" s="33">
        <f t="shared" si="3"/>
        <v>3930</v>
      </c>
      <c r="G147" s="66">
        <v>1</v>
      </c>
    </row>
    <row r="148" spans="1:256" s="4" customFormat="1" ht="21" x14ac:dyDescent="0.25">
      <c r="A148" s="31">
        <v>4</v>
      </c>
      <c r="B148" s="67" t="s">
        <v>170</v>
      </c>
      <c r="C148" s="68" t="s">
        <v>158</v>
      </c>
      <c r="D148" s="69">
        <v>40</v>
      </c>
      <c r="E148" s="70">
        <v>25</v>
      </c>
      <c r="F148" s="33">
        <f t="shared" si="3"/>
        <v>1000</v>
      </c>
      <c r="G148" s="66">
        <v>1</v>
      </c>
    </row>
    <row r="149" spans="1:256" s="4" customFormat="1" ht="21" x14ac:dyDescent="0.25">
      <c r="A149" s="31">
        <v>5</v>
      </c>
      <c r="B149" s="67" t="s">
        <v>171</v>
      </c>
      <c r="C149" s="68" t="s">
        <v>173</v>
      </c>
      <c r="D149" s="69">
        <v>10</v>
      </c>
      <c r="E149" s="70">
        <v>1500</v>
      </c>
      <c r="F149" s="33">
        <f t="shared" si="3"/>
        <v>15000</v>
      </c>
      <c r="G149" s="66">
        <v>1</v>
      </c>
    </row>
    <row r="150" spans="1:256" s="4" customFormat="1" ht="21" x14ac:dyDescent="0.25">
      <c r="A150" s="31">
        <v>6</v>
      </c>
      <c r="B150" s="67" t="s">
        <v>172</v>
      </c>
      <c r="C150" s="68" t="s">
        <v>158</v>
      </c>
      <c r="D150" s="69">
        <v>3</v>
      </c>
      <c r="E150" s="70">
        <v>92</v>
      </c>
      <c r="F150" s="33">
        <f t="shared" si="3"/>
        <v>276</v>
      </c>
      <c r="G150" s="66">
        <v>1</v>
      </c>
    </row>
    <row r="151" spans="1:256" s="4" customFormat="1" ht="21" x14ac:dyDescent="0.25">
      <c r="A151" s="55"/>
      <c r="B151" s="32" t="s">
        <v>18</v>
      </c>
      <c r="C151" s="33"/>
      <c r="D151" s="33"/>
      <c r="E151" s="33"/>
      <c r="F151" s="33">
        <f>SUM(F145:F150)</f>
        <v>38306</v>
      </c>
      <c r="G151" s="71"/>
    </row>
    <row r="152" spans="1:256" s="6" customFormat="1" ht="57.75" hidden="1" customHeight="1" x14ac:dyDescent="0.35">
      <c r="A152" s="57"/>
      <c r="B152" s="58"/>
      <c r="C152" s="53"/>
      <c r="D152" s="59"/>
      <c r="E152" s="59"/>
      <c r="F152" s="59"/>
      <c r="G152" s="59"/>
    </row>
    <row r="153" spans="1:256" s="6" customFormat="1" ht="36.75" hidden="1" customHeight="1" thickBot="1" x14ac:dyDescent="0.4">
      <c r="A153" s="59"/>
      <c r="B153" s="72"/>
      <c r="C153" s="59"/>
      <c r="D153" s="73"/>
      <c r="E153" s="74" t="s">
        <v>5</v>
      </c>
      <c r="F153" s="59"/>
      <c r="G153" s="59"/>
    </row>
    <row r="154" spans="1:256" s="6" customFormat="1" x14ac:dyDescent="0.35">
      <c r="A154" s="59"/>
      <c r="B154" s="72"/>
      <c r="C154" s="59"/>
      <c r="D154" s="73"/>
      <c r="E154" s="74"/>
      <c r="F154" s="59"/>
      <c r="G154" s="59"/>
    </row>
    <row r="155" spans="1:256" s="107" customFormat="1" ht="25.8" x14ac:dyDescent="0.4">
      <c r="A155" s="208" t="s">
        <v>83</v>
      </c>
      <c r="B155" s="208"/>
      <c r="C155" s="208"/>
      <c r="D155" s="208"/>
      <c r="E155" s="208"/>
      <c r="F155" s="208"/>
      <c r="G155" s="208"/>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0"/>
      <c r="BA155" s="200"/>
      <c r="BB155" s="200"/>
      <c r="BC155" s="200"/>
      <c r="BD155" s="200"/>
      <c r="BE155" s="200"/>
      <c r="BF155" s="200"/>
      <c r="BG155" s="200"/>
      <c r="BH155" s="200"/>
      <c r="BI155" s="200"/>
      <c r="BJ155" s="200"/>
      <c r="BK155" s="200"/>
      <c r="BL155" s="200"/>
      <c r="BM155" s="200"/>
      <c r="BN155" s="200"/>
      <c r="BO155" s="200"/>
      <c r="BP155" s="200"/>
      <c r="BQ155" s="200"/>
      <c r="BR155" s="200"/>
      <c r="BS155" s="200"/>
      <c r="BT155" s="200"/>
      <c r="BU155" s="200"/>
      <c r="BV155" s="200"/>
      <c r="BW155" s="200"/>
      <c r="BX155" s="200"/>
      <c r="BY155" s="200"/>
      <c r="BZ155" s="200"/>
      <c r="CA155" s="200"/>
      <c r="CB155" s="200"/>
      <c r="CC155" s="200"/>
      <c r="CD155" s="200"/>
      <c r="CE155" s="200"/>
      <c r="CF155" s="200"/>
      <c r="CG155" s="200"/>
      <c r="CH155" s="200"/>
      <c r="CI155" s="200"/>
      <c r="CJ155" s="200"/>
      <c r="CK155" s="200"/>
      <c r="CL155" s="200"/>
      <c r="CM155" s="200"/>
      <c r="CN155" s="200"/>
      <c r="CO155" s="200"/>
      <c r="CP155" s="200"/>
      <c r="CQ155" s="200"/>
      <c r="CR155" s="200"/>
      <c r="CS155" s="200"/>
      <c r="CT155" s="200"/>
      <c r="CU155" s="200"/>
      <c r="CV155" s="200"/>
      <c r="CW155" s="200"/>
      <c r="CX155" s="200"/>
      <c r="CY155" s="200"/>
      <c r="CZ155" s="200"/>
      <c r="DA155" s="200"/>
      <c r="DB155" s="200"/>
      <c r="DC155" s="200"/>
      <c r="DD155" s="200"/>
      <c r="DE155" s="200"/>
      <c r="DF155" s="200"/>
      <c r="DG155" s="200"/>
      <c r="DH155" s="200"/>
      <c r="DI155" s="200"/>
      <c r="DJ155" s="200"/>
      <c r="DK155" s="200"/>
      <c r="DL155" s="200"/>
      <c r="DM155" s="200"/>
      <c r="DN155" s="200"/>
      <c r="DO155" s="200"/>
      <c r="DP155" s="200"/>
      <c r="DQ155" s="200"/>
      <c r="DR155" s="200"/>
      <c r="DS155" s="200"/>
      <c r="DT155" s="200"/>
      <c r="DU155" s="200"/>
      <c r="DV155" s="200"/>
      <c r="DW155" s="200"/>
      <c r="DX155" s="200"/>
      <c r="DY155" s="200"/>
      <c r="DZ155" s="200"/>
      <c r="EA155" s="200"/>
      <c r="EB155" s="200"/>
      <c r="EC155" s="200"/>
      <c r="ED155" s="200"/>
      <c r="EE155" s="200"/>
      <c r="EF155" s="200"/>
      <c r="EG155" s="200"/>
      <c r="EH155" s="200"/>
      <c r="EI155" s="200"/>
      <c r="EJ155" s="200"/>
      <c r="EK155" s="200"/>
      <c r="EL155" s="200"/>
      <c r="EM155" s="200"/>
      <c r="EN155" s="200"/>
      <c r="EO155" s="200"/>
      <c r="EP155" s="200"/>
      <c r="EQ155" s="200"/>
      <c r="ER155" s="200"/>
      <c r="ES155" s="200"/>
      <c r="ET155" s="200"/>
      <c r="EU155" s="200"/>
      <c r="EV155" s="200"/>
      <c r="EW155" s="200"/>
      <c r="EX155" s="200"/>
      <c r="EY155" s="200"/>
      <c r="EZ155" s="200"/>
      <c r="FA155" s="200"/>
      <c r="FB155" s="200"/>
      <c r="FC155" s="200"/>
      <c r="FD155" s="200"/>
      <c r="FE155" s="200"/>
      <c r="FF155" s="200"/>
      <c r="FG155" s="200"/>
      <c r="FH155" s="200"/>
      <c r="FI155" s="200"/>
      <c r="FJ155" s="200"/>
      <c r="FK155" s="200"/>
      <c r="FL155" s="200"/>
      <c r="FM155" s="200"/>
      <c r="FN155" s="200"/>
      <c r="FO155" s="200"/>
      <c r="FP155" s="200"/>
      <c r="FQ155" s="200"/>
      <c r="FR155" s="200"/>
      <c r="FS155" s="200"/>
      <c r="FT155" s="200"/>
      <c r="FU155" s="200"/>
      <c r="FV155" s="200"/>
      <c r="FW155" s="200"/>
      <c r="FX155" s="200"/>
      <c r="FY155" s="200"/>
      <c r="FZ155" s="200"/>
      <c r="GA155" s="200"/>
      <c r="GB155" s="200"/>
      <c r="GC155" s="200"/>
      <c r="GD155" s="200"/>
      <c r="GE155" s="200"/>
      <c r="GF155" s="200"/>
      <c r="GG155" s="200"/>
      <c r="GH155" s="200"/>
      <c r="GI155" s="200"/>
      <c r="GJ155" s="200"/>
      <c r="GK155" s="200"/>
      <c r="GL155" s="200"/>
      <c r="GM155" s="200"/>
      <c r="GN155" s="200"/>
      <c r="GO155" s="200"/>
      <c r="GP155" s="200"/>
      <c r="GQ155" s="200"/>
      <c r="GR155" s="200"/>
      <c r="GS155" s="200"/>
      <c r="GT155" s="200"/>
      <c r="GU155" s="200"/>
      <c r="GV155" s="200"/>
      <c r="GW155" s="200"/>
      <c r="GX155" s="200"/>
      <c r="GY155" s="200"/>
      <c r="GZ155" s="200"/>
      <c r="HA155" s="200"/>
      <c r="HB155" s="200"/>
      <c r="HC155" s="200"/>
      <c r="HD155" s="200"/>
      <c r="HE155" s="200"/>
      <c r="HF155" s="200"/>
      <c r="HG155" s="200"/>
      <c r="HH155" s="200"/>
      <c r="HI155" s="200"/>
      <c r="HJ155" s="200"/>
      <c r="HK155" s="200"/>
      <c r="HL155" s="200"/>
      <c r="HM155" s="200"/>
      <c r="HN155" s="200"/>
      <c r="HO155" s="200"/>
      <c r="HP155" s="200"/>
      <c r="HQ155" s="200"/>
      <c r="HR155" s="200"/>
      <c r="HS155" s="200"/>
      <c r="HT155" s="200"/>
      <c r="HU155" s="200"/>
      <c r="HV155" s="200"/>
      <c r="HW155" s="200"/>
      <c r="HX155" s="200"/>
      <c r="HY155" s="200"/>
      <c r="HZ155" s="200"/>
      <c r="IA155" s="200"/>
      <c r="IB155" s="200"/>
      <c r="IC155" s="200"/>
      <c r="ID155" s="200"/>
      <c r="IE155" s="200"/>
      <c r="IF155" s="200"/>
      <c r="IG155" s="200"/>
      <c r="IH155" s="200"/>
      <c r="II155" s="200"/>
      <c r="IJ155" s="200"/>
      <c r="IK155" s="200"/>
      <c r="IL155" s="200"/>
      <c r="IM155" s="200"/>
      <c r="IN155" s="200"/>
      <c r="IO155" s="200"/>
      <c r="IP155" s="200"/>
      <c r="IQ155" s="200"/>
      <c r="IR155" s="200"/>
      <c r="IS155" s="200"/>
      <c r="IT155" s="200"/>
      <c r="IU155" s="200"/>
      <c r="IV155" s="200"/>
    </row>
    <row r="156" spans="1:256" s="11" customFormat="1" ht="21" x14ac:dyDescent="0.4">
      <c r="A156" s="172" t="s">
        <v>43</v>
      </c>
      <c r="B156" s="172"/>
      <c r="C156" s="172"/>
      <c r="D156" s="172"/>
      <c r="E156" s="172"/>
      <c r="F156" s="172"/>
      <c r="G156" s="17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row>
    <row r="157" spans="1:256" s="4" customFormat="1" ht="21" x14ac:dyDescent="0.4">
      <c r="A157" s="75"/>
      <c r="B157" s="75"/>
      <c r="C157" s="37" t="s">
        <v>41</v>
      </c>
      <c r="D157" s="34"/>
      <c r="E157" s="46"/>
      <c r="F157" s="75"/>
      <c r="G157" s="34"/>
    </row>
    <row r="158" spans="1:256" s="4" customFormat="1" ht="40.799999999999997" x14ac:dyDescent="0.35">
      <c r="A158" s="109" t="s">
        <v>35</v>
      </c>
      <c r="B158" s="109" t="s">
        <v>42</v>
      </c>
      <c r="C158" s="109" t="s">
        <v>22</v>
      </c>
      <c r="D158" s="34"/>
      <c r="E158" s="34"/>
      <c r="F158" s="34"/>
      <c r="G158" s="34"/>
      <c r="H158" s="12"/>
    </row>
    <row r="159" spans="1:256" s="4" customFormat="1" ht="21" x14ac:dyDescent="0.4">
      <c r="A159" s="25">
        <v>1</v>
      </c>
      <c r="B159" s="25">
        <v>2</v>
      </c>
      <c r="C159" s="25">
        <v>3</v>
      </c>
      <c r="D159" s="34"/>
      <c r="E159" s="34"/>
      <c r="F159" s="34"/>
      <c r="G159" s="34"/>
      <c r="H159" s="12"/>
    </row>
    <row r="160" spans="1:256" s="12" customFormat="1" ht="41.25" customHeight="1" x14ac:dyDescent="0.35">
      <c r="A160" s="109">
        <v>1</v>
      </c>
      <c r="B160" s="76" t="s">
        <v>68</v>
      </c>
      <c r="C160" s="77">
        <f t="array" ref="C160">SUM(IF(F145:F150&gt;0,F145:F150/G145:G150+0.00000000000001,0))</f>
        <v>30206</v>
      </c>
      <c r="D160" s="78"/>
      <c r="E160" s="78"/>
      <c r="F160" s="78"/>
      <c r="G160" s="78"/>
    </row>
    <row r="161" spans="1:256" s="12" customFormat="1" ht="41.25" customHeight="1" x14ac:dyDescent="0.35">
      <c r="A161" s="109">
        <v>2</v>
      </c>
      <c r="B161" s="76" t="s">
        <v>79</v>
      </c>
      <c r="C161" s="77">
        <f>C96</f>
        <v>10000</v>
      </c>
      <c r="D161" s="78"/>
      <c r="E161" s="78"/>
      <c r="F161" s="78"/>
      <c r="G161" s="78"/>
    </row>
    <row r="162" spans="1:256" s="12" customFormat="1" ht="41.25" customHeight="1" x14ac:dyDescent="0.35">
      <c r="A162" s="109">
        <v>3</v>
      </c>
      <c r="B162" s="76" t="s">
        <v>72</v>
      </c>
      <c r="C162" s="77">
        <f>G74</f>
        <v>0</v>
      </c>
      <c r="D162" s="78"/>
      <c r="E162" s="78"/>
      <c r="F162" s="78"/>
      <c r="G162" s="78"/>
    </row>
    <row r="163" spans="1:256" s="12" customFormat="1" ht="41.25" customHeight="1" x14ac:dyDescent="0.35">
      <c r="A163" s="109">
        <v>4</v>
      </c>
      <c r="B163" s="76" t="s">
        <v>80</v>
      </c>
      <c r="C163" s="77">
        <f>C137</f>
        <v>4000</v>
      </c>
      <c r="D163" s="78"/>
      <c r="E163" s="78"/>
      <c r="F163" s="78"/>
      <c r="G163" s="78"/>
    </row>
    <row r="164" spans="1:256" s="12" customFormat="1" ht="41.25" customHeight="1" x14ac:dyDescent="0.35">
      <c r="A164" s="109">
        <v>5</v>
      </c>
      <c r="B164" s="79" t="s">
        <v>82</v>
      </c>
      <c r="C164" s="77">
        <f>SUM(C160:C163)</f>
        <v>44206</v>
      </c>
      <c r="D164" s="78"/>
      <c r="E164" s="78"/>
      <c r="F164" s="78"/>
      <c r="G164" s="78"/>
    </row>
    <row r="165" spans="1:256" s="12" customFormat="1" ht="102" x14ac:dyDescent="0.35">
      <c r="A165" s="109">
        <v>6</v>
      </c>
      <c r="B165" s="76" t="s">
        <v>46</v>
      </c>
      <c r="C165" s="77">
        <f>IF(D183=0,0,C164/D183)</f>
        <v>2326.6315789473683</v>
      </c>
      <c r="D165" s="78"/>
      <c r="E165" s="78"/>
      <c r="F165" s="78"/>
      <c r="G165" s="78"/>
    </row>
    <row r="166" spans="1:256" s="6" customFormat="1" x14ac:dyDescent="0.35">
      <c r="A166" s="59"/>
      <c r="B166" s="72"/>
      <c r="C166" s="59"/>
      <c r="D166" s="59"/>
      <c r="E166" s="59"/>
      <c r="F166" s="59"/>
      <c r="G166" s="59"/>
    </row>
    <row r="167" spans="1:256" s="11" customFormat="1" ht="21" x14ac:dyDescent="0.4">
      <c r="A167" s="172" t="s">
        <v>44</v>
      </c>
      <c r="B167" s="172"/>
      <c r="C167" s="172"/>
      <c r="D167" s="172"/>
      <c r="E167" s="172"/>
      <c r="F167" s="172"/>
      <c r="G167" s="17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row>
    <row r="168" spans="1:256" s="6" customFormat="1" ht="21.6" thickBot="1" x14ac:dyDescent="0.45">
      <c r="A168" s="59"/>
      <c r="B168" s="59"/>
      <c r="C168" s="37" t="s">
        <v>45</v>
      </c>
      <c r="D168" s="59"/>
      <c r="E168" s="59"/>
      <c r="F168" s="59"/>
      <c r="G168" s="59"/>
    </row>
    <row r="169" spans="1:256" s="4" customFormat="1" x14ac:dyDescent="0.35">
      <c r="A169" s="47" t="s">
        <v>35</v>
      </c>
      <c r="B169" s="109" t="s">
        <v>7</v>
      </c>
      <c r="C169" s="109" t="s">
        <v>8</v>
      </c>
      <c r="D169" s="34"/>
      <c r="E169" s="34"/>
      <c r="F169" s="34"/>
      <c r="G169" s="34"/>
    </row>
    <row r="170" spans="1:256" s="8" customFormat="1" ht="21" x14ac:dyDescent="0.25">
      <c r="A170" s="80">
        <v>1</v>
      </c>
      <c r="B170" s="39">
        <v>2</v>
      </c>
      <c r="C170" s="39">
        <v>3</v>
      </c>
      <c r="D170" s="50"/>
      <c r="E170" s="50"/>
      <c r="F170" s="50"/>
      <c r="G170" s="50"/>
    </row>
    <row r="171" spans="1:256" s="4" customFormat="1" ht="42" customHeight="1" x14ac:dyDescent="0.35">
      <c r="A171" s="81">
        <v>1</v>
      </c>
      <c r="B171" s="82" t="s">
        <v>122</v>
      </c>
      <c r="C171" s="83">
        <f>C165</f>
        <v>2326.6315789473683</v>
      </c>
      <c r="D171" s="34"/>
      <c r="E171" s="34"/>
      <c r="F171" s="34"/>
      <c r="G171" s="34"/>
    </row>
    <row r="172" spans="1:256" s="4" customFormat="1" ht="42" customHeight="1" x14ac:dyDescent="0.35">
      <c r="A172" s="81">
        <v>2</v>
      </c>
      <c r="B172" s="82" t="s">
        <v>48</v>
      </c>
      <c r="C172" s="84">
        <v>0.2</v>
      </c>
      <c r="D172" s="34"/>
      <c r="E172" s="34"/>
      <c r="F172" s="34"/>
      <c r="G172" s="34"/>
    </row>
    <row r="173" spans="1:256" s="4" customFormat="1" ht="42" customHeight="1" x14ac:dyDescent="0.35">
      <c r="A173" s="81">
        <v>3</v>
      </c>
      <c r="B173" s="82" t="s">
        <v>47</v>
      </c>
      <c r="C173" s="83">
        <f>C171*C172</f>
        <v>465.32631578947371</v>
      </c>
      <c r="D173" s="34"/>
      <c r="E173" s="34"/>
      <c r="F173" s="34"/>
      <c r="G173" s="34"/>
    </row>
    <row r="174" spans="1:256" s="4" customFormat="1" ht="42" customHeight="1" x14ac:dyDescent="0.35">
      <c r="A174" s="81">
        <v>4</v>
      </c>
      <c r="B174" s="82" t="s">
        <v>51</v>
      </c>
      <c r="C174" s="83">
        <f>C171+C173</f>
        <v>2791.9578947368418</v>
      </c>
      <c r="D174" s="34"/>
      <c r="E174" s="34"/>
      <c r="F174" s="34"/>
      <c r="G174" s="34"/>
    </row>
    <row r="175" spans="1:256" s="4" customFormat="1" ht="58.2" customHeight="1" x14ac:dyDescent="0.35">
      <c r="A175" s="81">
        <v>5</v>
      </c>
      <c r="B175" s="85" t="s">
        <v>49</v>
      </c>
      <c r="C175" s="86">
        <v>4500</v>
      </c>
      <c r="D175" s="34"/>
      <c r="E175" s="34"/>
      <c r="F175" s="34"/>
      <c r="G175" s="34"/>
    </row>
    <row r="176" spans="1:256" s="4" customFormat="1" x14ac:dyDescent="0.35">
      <c r="A176" s="87"/>
      <c r="B176" s="34"/>
      <c r="C176" s="34"/>
      <c r="D176" s="34"/>
      <c r="E176" s="34"/>
      <c r="F176" s="34"/>
      <c r="G176" s="34"/>
    </row>
    <row r="177" spans="1:256" s="107" customFormat="1" ht="25.8" x14ac:dyDescent="0.4">
      <c r="A177" s="207" t="s">
        <v>50</v>
      </c>
      <c r="B177" s="207"/>
      <c r="C177" s="207"/>
      <c r="D177" s="207"/>
      <c r="E177" s="207"/>
      <c r="F177" s="207"/>
      <c r="G177" s="207"/>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c r="BY177" s="108"/>
      <c r="BZ177" s="108"/>
      <c r="CA177" s="108"/>
      <c r="CB177" s="108"/>
      <c r="CC177" s="108"/>
      <c r="CD177" s="108"/>
      <c r="CE177" s="108"/>
      <c r="CF177" s="108"/>
      <c r="CG177" s="108"/>
      <c r="CH177" s="108"/>
      <c r="CI177" s="108"/>
      <c r="CJ177" s="108"/>
      <c r="CK177" s="108"/>
      <c r="CL177" s="108"/>
      <c r="CM177" s="108"/>
      <c r="CN177" s="108"/>
      <c r="CO177" s="108"/>
      <c r="CP177" s="108"/>
      <c r="CQ177" s="108"/>
      <c r="CR177" s="108"/>
      <c r="CS177" s="108"/>
      <c r="CT177" s="108"/>
      <c r="CU177" s="108"/>
      <c r="CV177" s="108"/>
      <c r="CW177" s="108"/>
      <c r="CX177" s="108"/>
      <c r="CY177" s="108"/>
      <c r="CZ177" s="108"/>
      <c r="DA177" s="108"/>
      <c r="DB177" s="108"/>
      <c r="DC177" s="108"/>
      <c r="DD177" s="108"/>
      <c r="DE177" s="108"/>
      <c r="DF177" s="108"/>
      <c r="DG177" s="108"/>
      <c r="DH177" s="108"/>
      <c r="DI177" s="108"/>
      <c r="DJ177" s="108"/>
      <c r="DK177" s="108"/>
      <c r="DL177" s="108"/>
      <c r="DM177" s="108"/>
      <c r="DN177" s="108"/>
      <c r="DO177" s="108"/>
      <c r="DP177" s="108"/>
      <c r="DQ177" s="108"/>
      <c r="DR177" s="108"/>
      <c r="DS177" s="108"/>
      <c r="DT177" s="108"/>
      <c r="DU177" s="108"/>
      <c r="DV177" s="108"/>
      <c r="DW177" s="108"/>
      <c r="DX177" s="108"/>
      <c r="DY177" s="108"/>
      <c r="DZ177" s="108"/>
      <c r="EA177" s="108"/>
      <c r="EB177" s="108"/>
      <c r="EC177" s="108"/>
      <c r="ED177" s="108"/>
      <c r="EE177" s="108"/>
      <c r="EF177" s="108"/>
      <c r="EG177" s="108"/>
      <c r="EH177" s="108"/>
      <c r="EI177" s="108"/>
      <c r="EJ177" s="108"/>
      <c r="EK177" s="108"/>
      <c r="EL177" s="108"/>
      <c r="EM177" s="108"/>
      <c r="EN177" s="108"/>
      <c r="EO177" s="108"/>
      <c r="EP177" s="108"/>
      <c r="EQ177" s="108"/>
      <c r="ER177" s="108"/>
      <c r="ES177" s="108"/>
      <c r="ET177" s="108"/>
      <c r="EU177" s="108"/>
      <c r="EV177" s="108"/>
      <c r="EW177" s="108"/>
      <c r="EX177" s="108"/>
      <c r="EY177" s="108"/>
      <c r="EZ177" s="108"/>
      <c r="FA177" s="108"/>
      <c r="FB177" s="108"/>
      <c r="FC177" s="108"/>
      <c r="FD177" s="108"/>
      <c r="FE177" s="108"/>
      <c r="FF177" s="108"/>
      <c r="FG177" s="108"/>
      <c r="FH177" s="108"/>
      <c r="FI177" s="108"/>
      <c r="FJ177" s="108"/>
      <c r="FK177" s="108"/>
      <c r="FL177" s="108"/>
      <c r="FM177" s="108"/>
      <c r="FN177" s="108"/>
      <c r="FO177" s="108"/>
      <c r="FP177" s="108"/>
      <c r="FQ177" s="108"/>
      <c r="FR177" s="108"/>
      <c r="FS177" s="108"/>
      <c r="FT177" s="108"/>
      <c r="FU177" s="108"/>
      <c r="FV177" s="108"/>
      <c r="FW177" s="108"/>
      <c r="FX177" s="108"/>
      <c r="FY177" s="108"/>
      <c r="FZ177" s="108"/>
      <c r="GA177" s="108"/>
      <c r="GB177" s="108"/>
      <c r="GC177" s="108"/>
      <c r="GD177" s="108"/>
      <c r="GE177" s="108"/>
      <c r="GF177" s="108"/>
      <c r="GG177" s="108"/>
      <c r="GH177" s="108"/>
      <c r="GI177" s="108"/>
      <c r="GJ177" s="108"/>
      <c r="GK177" s="108"/>
      <c r="GL177" s="108"/>
      <c r="GM177" s="108"/>
      <c r="GN177" s="108"/>
      <c r="GO177" s="108"/>
      <c r="GP177" s="108"/>
      <c r="GQ177" s="108"/>
      <c r="GR177" s="108"/>
      <c r="GS177" s="108"/>
      <c r="GT177" s="108"/>
      <c r="GU177" s="108"/>
      <c r="GV177" s="108"/>
      <c r="GW177" s="108"/>
      <c r="GX177" s="108"/>
      <c r="GY177" s="108"/>
      <c r="GZ177" s="108"/>
      <c r="HA177" s="108"/>
      <c r="HB177" s="108"/>
      <c r="HC177" s="108"/>
      <c r="HD177" s="108"/>
      <c r="HE177" s="108"/>
      <c r="HF177" s="108"/>
      <c r="HG177" s="108"/>
      <c r="HH177" s="108"/>
      <c r="HI177" s="108"/>
      <c r="HJ177" s="108"/>
      <c r="HK177" s="108"/>
      <c r="HL177" s="108"/>
      <c r="HM177" s="108"/>
      <c r="HN177" s="108"/>
      <c r="HO177" s="108"/>
      <c r="HP177" s="108"/>
      <c r="HQ177" s="108"/>
      <c r="HR177" s="108"/>
      <c r="HS177" s="108"/>
      <c r="HT177" s="108"/>
      <c r="HU177" s="108"/>
      <c r="HV177" s="108"/>
      <c r="HW177" s="108"/>
      <c r="HX177" s="108"/>
      <c r="HY177" s="108"/>
      <c r="HZ177" s="108"/>
      <c r="IA177" s="108"/>
      <c r="IB177" s="108"/>
      <c r="IC177" s="108"/>
      <c r="ID177" s="108"/>
      <c r="IE177" s="108"/>
      <c r="IF177" s="108"/>
      <c r="IG177" s="108"/>
      <c r="IH177" s="108"/>
      <c r="II177" s="108"/>
      <c r="IJ177" s="108"/>
      <c r="IK177" s="108"/>
      <c r="IL177" s="108"/>
      <c r="IM177" s="108"/>
      <c r="IN177" s="108"/>
      <c r="IO177" s="108"/>
      <c r="IP177" s="108"/>
      <c r="IQ177" s="108"/>
      <c r="IR177" s="108"/>
      <c r="IS177" s="108"/>
      <c r="IT177" s="108"/>
      <c r="IU177" s="108"/>
      <c r="IV177" s="108"/>
    </row>
    <row r="178" spans="1:256" s="11" customFormat="1" ht="21" x14ac:dyDescent="0.4">
      <c r="A178" s="172" t="s">
        <v>9</v>
      </c>
      <c r="B178" s="172"/>
      <c r="C178" s="172"/>
      <c r="D178" s="172"/>
      <c r="E178" s="172"/>
      <c r="F178" s="172"/>
      <c r="G178" s="17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row>
    <row r="179" spans="1:256" s="13" customFormat="1" ht="21.6" thickBot="1" x14ac:dyDescent="0.45">
      <c r="A179" s="34"/>
      <c r="B179" s="46"/>
      <c r="C179" s="46"/>
      <c r="D179" s="61" t="s">
        <v>52</v>
      </c>
      <c r="E179" s="34"/>
      <c r="F179" s="34"/>
      <c r="G179" s="3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row>
    <row r="180" spans="1:256" s="3" customFormat="1" x14ac:dyDescent="0.25">
      <c r="A180" s="47" t="s">
        <v>35</v>
      </c>
      <c r="B180" s="199" t="s">
        <v>53</v>
      </c>
      <c r="C180" s="199"/>
      <c r="D180" s="109"/>
      <c r="E180" s="24"/>
      <c r="F180" s="24"/>
      <c r="G180" s="24"/>
    </row>
    <row r="181" spans="1:256" s="4" customFormat="1" x14ac:dyDescent="0.35">
      <c r="A181" s="88">
        <v>1</v>
      </c>
      <c r="B181" s="89">
        <v>2</v>
      </c>
      <c r="C181" s="89">
        <v>3</v>
      </c>
      <c r="D181" s="89">
        <v>4</v>
      </c>
      <c r="E181" s="34"/>
      <c r="F181" s="34"/>
      <c r="G181" s="34"/>
    </row>
    <row r="182" spans="1:256" s="4" customFormat="1" ht="22.5" customHeight="1" x14ac:dyDescent="0.35">
      <c r="A182" s="205">
        <v>1</v>
      </c>
      <c r="B182" s="201" t="s">
        <v>54</v>
      </c>
      <c r="C182" s="90" t="s">
        <v>81</v>
      </c>
      <c r="D182" s="65" t="s">
        <v>199</v>
      </c>
      <c r="E182" s="34"/>
      <c r="F182" s="34"/>
      <c r="G182" s="34"/>
    </row>
    <row r="183" spans="1:256" s="4" customFormat="1" ht="22.5" customHeight="1" x14ac:dyDescent="0.35">
      <c r="A183" s="206"/>
      <c r="B183" s="202"/>
      <c r="C183" s="90" t="s">
        <v>38</v>
      </c>
      <c r="D183" s="64">
        <f>'План продаж'!C19</f>
        <v>19</v>
      </c>
      <c r="E183" s="34"/>
      <c r="F183" s="34"/>
      <c r="G183" s="34"/>
    </row>
    <row r="184" spans="1:256" s="4" customFormat="1" ht="22.5" customHeight="1" x14ac:dyDescent="0.35">
      <c r="A184" s="81">
        <v>2</v>
      </c>
      <c r="B184" s="203" t="s">
        <v>58</v>
      </c>
      <c r="C184" s="204"/>
      <c r="D184" s="91">
        <f>'План продаж'!C20</f>
        <v>4390</v>
      </c>
      <c r="E184" s="34"/>
      <c r="F184" s="34"/>
      <c r="G184" s="34"/>
    </row>
    <row r="185" spans="1:256" s="4" customFormat="1" ht="40.5" customHeight="1" x14ac:dyDescent="0.35">
      <c r="A185" s="81">
        <v>3</v>
      </c>
      <c r="B185" s="203" t="s">
        <v>60</v>
      </c>
      <c r="C185" s="204"/>
      <c r="D185" s="83">
        <f>D183*D184</f>
        <v>83410</v>
      </c>
      <c r="E185" s="34"/>
      <c r="F185" s="34"/>
      <c r="G185" s="34"/>
    </row>
    <row r="186" spans="1:256" s="4" customFormat="1" ht="30" customHeight="1" x14ac:dyDescent="0.35">
      <c r="A186" s="74"/>
      <c r="B186" s="34"/>
      <c r="C186" s="34"/>
      <c r="D186" s="34"/>
      <c r="E186" s="34"/>
      <c r="F186" s="34"/>
      <c r="G186" s="34"/>
    </row>
    <row r="187" spans="1:256" s="4" customFormat="1" ht="21" x14ac:dyDescent="0.4">
      <c r="A187" s="172" t="s">
        <v>10</v>
      </c>
      <c r="B187" s="172"/>
      <c r="C187" s="172"/>
      <c r="D187" s="172"/>
      <c r="E187" s="172"/>
      <c r="F187" s="172"/>
      <c r="G187" s="172"/>
      <c r="H187" s="2"/>
    </row>
    <row r="188" spans="1:256" s="4" customFormat="1" ht="15.9" customHeight="1" thickBot="1" x14ac:dyDescent="0.3">
      <c r="A188" s="53"/>
      <c r="B188" s="53"/>
      <c r="C188" s="53"/>
      <c r="D188" s="53"/>
      <c r="E188" s="53"/>
      <c r="F188" s="53"/>
      <c r="G188" s="53"/>
      <c r="H188" s="18"/>
    </row>
    <row r="189" spans="1:256" s="4" customFormat="1" ht="43.2" thickTop="1" thickBot="1" x14ac:dyDescent="0.4">
      <c r="A189" s="53"/>
      <c r="B189" s="85" t="s">
        <v>128</v>
      </c>
      <c r="C189" s="92">
        <v>6</v>
      </c>
      <c r="D189" s="93" t="str">
        <f>IF(C189=4,"НПД 4%",IF(C189=6,"НПД/УСН 6%",IF(C189=15,"УСН 15%",0)))</f>
        <v>НПД/УСН 6%</v>
      </c>
      <c r="E189" s="34"/>
      <c r="F189" s="53"/>
      <c r="G189" s="53"/>
      <c r="H189" s="18"/>
    </row>
    <row r="190" spans="1:256" s="4" customFormat="1" ht="37.5" customHeight="1" thickTop="1" x14ac:dyDescent="0.25">
      <c r="A190" s="53"/>
      <c r="B190" s="182" t="s">
        <v>105</v>
      </c>
      <c r="C190" s="182"/>
      <c r="D190" s="182"/>
      <c r="E190" s="53"/>
      <c r="F190" s="53"/>
      <c r="G190" s="53"/>
      <c r="H190" s="18"/>
    </row>
    <row r="191" spans="1:256" s="4" customFormat="1" ht="15.9" customHeight="1" x14ac:dyDescent="0.25">
      <c r="A191" s="53"/>
      <c r="B191" s="53"/>
      <c r="C191" s="53"/>
      <c r="D191" s="53"/>
      <c r="E191" s="53"/>
      <c r="F191" s="53"/>
      <c r="G191" s="53"/>
      <c r="H191" s="18"/>
    </row>
    <row r="192" spans="1:256" s="4" customFormat="1" ht="19.5" customHeight="1" thickBot="1" x14ac:dyDescent="0.45">
      <c r="A192" s="34"/>
      <c r="B192" s="46"/>
      <c r="C192" s="61" t="s">
        <v>55</v>
      </c>
      <c r="D192" s="34"/>
      <c r="E192" s="34"/>
      <c r="F192" s="34"/>
      <c r="G192" s="34"/>
    </row>
    <row r="193" spans="1:7" s="3" customFormat="1" ht="40.799999999999997" x14ac:dyDescent="0.25">
      <c r="A193" s="94" t="s">
        <v>35</v>
      </c>
      <c r="B193" s="49" t="s">
        <v>53</v>
      </c>
      <c r="C193" s="95" t="s">
        <v>22</v>
      </c>
      <c r="D193" s="24"/>
      <c r="E193" s="24"/>
      <c r="F193" s="24"/>
      <c r="G193" s="24"/>
    </row>
    <row r="194" spans="1:7" s="4" customFormat="1" ht="20.25" customHeight="1" x14ac:dyDescent="0.4">
      <c r="A194" s="51">
        <v>1</v>
      </c>
      <c r="B194" s="25">
        <v>2</v>
      </c>
      <c r="C194" s="96">
        <v>3</v>
      </c>
      <c r="D194" s="34"/>
      <c r="E194" s="34"/>
      <c r="F194" s="34"/>
      <c r="G194" s="34"/>
    </row>
    <row r="195" spans="1:7" s="4" customFormat="1" ht="43.5" customHeight="1" x14ac:dyDescent="0.35">
      <c r="A195" s="97">
        <v>1</v>
      </c>
      <c r="B195" s="98" t="s">
        <v>56</v>
      </c>
      <c r="C195" s="99">
        <f>D185</f>
        <v>83410</v>
      </c>
      <c r="D195" s="34"/>
      <c r="E195" s="34"/>
      <c r="F195" s="34"/>
      <c r="G195" s="34"/>
    </row>
    <row r="196" spans="1:7" s="4" customFormat="1" ht="43.5" customHeight="1" x14ac:dyDescent="0.35">
      <c r="A196" s="97">
        <v>2</v>
      </c>
      <c r="B196" s="98" t="s">
        <v>59</v>
      </c>
      <c r="C196" s="99">
        <f>C164</f>
        <v>44206</v>
      </c>
      <c r="D196" s="34"/>
      <c r="E196" s="34"/>
      <c r="F196" s="34"/>
      <c r="G196" s="34"/>
    </row>
    <row r="197" spans="1:7" s="4" customFormat="1" ht="43.5" customHeight="1" x14ac:dyDescent="0.35">
      <c r="A197" s="97">
        <v>3</v>
      </c>
      <c r="B197" s="98" t="s">
        <v>88</v>
      </c>
      <c r="C197" s="99">
        <f>IF(C189=15,(C195-C196)*0.15,C195*C189/100)</f>
        <v>5004.6000000000004</v>
      </c>
      <c r="D197" s="34"/>
      <c r="E197" s="34"/>
      <c r="F197" s="34"/>
      <c r="G197" s="34"/>
    </row>
    <row r="198" spans="1:7" s="4" customFormat="1" ht="43.5" customHeight="1" x14ac:dyDescent="0.35">
      <c r="A198" s="97">
        <v>4</v>
      </c>
      <c r="B198" s="98" t="s">
        <v>134</v>
      </c>
      <c r="C198" s="99">
        <f>C195-C196-C197</f>
        <v>34199.4</v>
      </c>
      <c r="D198" s="34"/>
      <c r="E198" s="34"/>
      <c r="F198" s="34"/>
      <c r="G198" s="34"/>
    </row>
    <row r="199" spans="1:7" s="4" customFormat="1" ht="43.5" customHeight="1" x14ac:dyDescent="0.35">
      <c r="A199" s="97">
        <v>5</v>
      </c>
      <c r="B199" s="98" t="s">
        <v>11</v>
      </c>
      <c r="C199" s="99">
        <f>C198*12</f>
        <v>410392.80000000005</v>
      </c>
      <c r="D199" s="34"/>
      <c r="E199" s="34"/>
      <c r="F199" s="34"/>
      <c r="G199" s="34"/>
    </row>
    <row r="200" spans="1:7" s="4" customFormat="1" ht="43.5" customHeight="1" x14ac:dyDescent="0.35">
      <c r="A200" s="97">
        <v>6</v>
      </c>
      <c r="B200" s="98" t="s">
        <v>57</v>
      </c>
      <c r="C200" s="100">
        <f>IF(C196=0,0,C198/C196)</f>
        <v>0.77363706284214817</v>
      </c>
      <c r="D200" s="34"/>
      <c r="E200" s="34"/>
      <c r="F200" s="34"/>
      <c r="G200" s="34"/>
    </row>
    <row r="201" spans="1:7" ht="43.5" customHeight="1" thickBot="1" x14ac:dyDescent="0.4">
      <c r="A201" s="97">
        <v>7</v>
      </c>
      <c r="B201" s="101" t="s">
        <v>123</v>
      </c>
      <c r="C201" s="102">
        <f>ROUND(C104/C198,0)</f>
        <v>12</v>
      </c>
    </row>
    <row r="202" spans="1:7" s="4" customFormat="1" x14ac:dyDescent="0.35">
      <c r="A202" s="34"/>
      <c r="B202" s="34"/>
      <c r="C202" s="34"/>
      <c r="D202" s="34"/>
      <c r="E202" s="34"/>
      <c r="F202" s="34"/>
      <c r="G202" s="34"/>
    </row>
    <row r="203" spans="1:7" s="15" customFormat="1" ht="43.5" customHeight="1" x14ac:dyDescent="0.25">
      <c r="A203" s="182" t="s">
        <v>12</v>
      </c>
      <c r="B203" s="182"/>
      <c r="C203" s="182"/>
      <c r="D203" s="182"/>
      <c r="E203" s="57"/>
      <c r="F203" s="103"/>
      <c r="G203" s="103"/>
    </row>
    <row r="204" spans="1:7" s="15" customFormat="1" ht="40.5" customHeight="1" x14ac:dyDescent="0.25">
      <c r="A204" s="182"/>
      <c r="B204" s="182"/>
      <c r="C204" s="182"/>
      <c r="D204" s="182"/>
      <c r="E204" s="57"/>
      <c r="F204" s="104"/>
      <c r="G204" s="103"/>
    </row>
    <row r="205" spans="1:7" s="4" customFormat="1" ht="47.25" customHeight="1" x14ac:dyDescent="0.35">
      <c r="A205" s="182" t="s">
        <v>89</v>
      </c>
      <c r="B205" s="182"/>
      <c r="C205" s="182"/>
      <c r="D205" s="182"/>
      <c r="E205" s="182"/>
      <c r="F205" s="21"/>
      <c r="G205" s="34"/>
    </row>
    <row r="206" spans="1:7" s="14" customFormat="1" ht="57.75" customHeight="1" x14ac:dyDescent="0.35">
      <c r="A206" s="34"/>
      <c r="B206" s="78"/>
      <c r="C206" s="34"/>
      <c r="D206" s="34"/>
      <c r="E206" s="34"/>
      <c r="F206" s="105"/>
      <c r="G206" s="105"/>
    </row>
    <row r="207" spans="1:7" ht="15.75" hidden="1" customHeight="1" x14ac:dyDescent="0.35"/>
  </sheetData>
  <sheetProtection formatCells="0" formatColumns="0" formatRows="0" insertColumns="0" insertRows="0" insertHyperlinks="0" deleteColumns="0" deleteRows="0" sort="0" autoFilter="0" pivotTables="0"/>
  <mergeCells count="282">
    <mergeCell ref="A59:G59"/>
    <mergeCell ref="A60:G60"/>
    <mergeCell ref="A66:G66"/>
    <mergeCell ref="A61:G61"/>
    <mergeCell ref="A62:G62"/>
    <mergeCell ref="A63:G63"/>
    <mergeCell ref="A64:G64"/>
    <mergeCell ref="A65:G65"/>
    <mergeCell ref="B67:G67"/>
    <mergeCell ref="B52:G52"/>
    <mergeCell ref="A53:G53"/>
    <mergeCell ref="A54:G54"/>
    <mergeCell ref="A55:G55"/>
    <mergeCell ref="A56:G56"/>
    <mergeCell ref="A57:G57"/>
    <mergeCell ref="A58:G58"/>
    <mergeCell ref="A41:G41"/>
    <mergeCell ref="A38:G38"/>
    <mergeCell ref="A44:G44"/>
    <mergeCell ref="A48:G48"/>
    <mergeCell ref="A39:G39"/>
    <mergeCell ref="A42:G42"/>
    <mergeCell ref="A43:G43"/>
    <mergeCell ref="A29:G29"/>
    <mergeCell ref="A30:G30"/>
    <mergeCell ref="A31:G31"/>
    <mergeCell ref="A32:G32"/>
    <mergeCell ref="A19:G19"/>
    <mergeCell ref="A23:C23"/>
    <mergeCell ref="A24:C24"/>
    <mergeCell ref="A25:C25"/>
    <mergeCell ref="A45:C45"/>
    <mergeCell ref="B28:G28"/>
    <mergeCell ref="B36:G36"/>
    <mergeCell ref="A37:G37"/>
    <mergeCell ref="B140:G140"/>
    <mergeCell ref="H155:N155"/>
    <mergeCell ref="O155:U155"/>
    <mergeCell ref="V155:AB155"/>
    <mergeCell ref="AC155:AI155"/>
    <mergeCell ref="A205:E205"/>
    <mergeCell ref="A187:G187"/>
    <mergeCell ref="A203:D203"/>
    <mergeCell ref="A178:G178"/>
    <mergeCell ref="B180:C180"/>
    <mergeCell ref="B182:B183"/>
    <mergeCell ref="A204:D204"/>
    <mergeCell ref="B184:C184"/>
    <mergeCell ref="B185:C185"/>
    <mergeCell ref="A182:A183"/>
    <mergeCell ref="A167:G167"/>
    <mergeCell ref="A177:G177"/>
    <mergeCell ref="A155:G155"/>
    <mergeCell ref="B190:D190"/>
    <mergeCell ref="FM155:FS155"/>
    <mergeCell ref="ER139:EX139"/>
    <mergeCell ref="EY139:FE139"/>
    <mergeCell ref="BL139:BR139"/>
    <mergeCell ref="BS139:BY139"/>
    <mergeCell ref="IL155:IR155"/>
    <mergeCell ref="IS155:IV155"/>
    <mergeCell ref="A156:G156"/>
    <mergeCell ref="GV155:HB155"/>
    <mergeCell ref="HC155:HI155"/>
    <mergeCell ref="HJ155:HP155"/>
    <mergeCell ref="HQ155:HW155"/>
    <mergeCell ref="HX155:ID155"/>
    <mergeCell ref="IE155:IK155"/>
    <mergeCell ref="FF155:FL155"/>
    <mergeCell ref="FT155:FZ155"/>
    <mergeCell ref="GA155:GG155"/>
    <mergeCell ref="GH155:GN155"/>
    <mergeCell ref="GO155:GU155"/>
    <mergeCell ref="DP155:DV155"/>
    <mergeCell ref="DW155:EC155"/>
    <mergeCell ref="ED155:EJ155"/>
    <mergeCell ref="EK155:EQ155"/>
    <mergeCell ref="ER155:EX155"/>
    <mergeCell ref="AJ155:AP155"/>
    <mergeCell ref="AQ155:AW155"/>
    <mergeCell ref="AX155:BD155"/>
    <mergeCell ref="BE155:BK155"/>
    <mergeCell ref="BL155:BR155"/>
    <mergeCell ref="BS155:BY155"/>
    <mergeCell ref="EY155:FE155"/>
    <mergeCell ref="BZ155:CF155"/>
    <mergeCell ref="CG155:CM155"/>
    <mergeCell ref="CN155:CT155"/>
    <mergeCell ref="CU155:DA155"/>
    <mergeCell ref="DB155:DH155"/>
    <mergeCell ref="DI155:DO155"/>
    <mergeCell ref="IS139:IV139"/>
    <mergeCell ref="GV139:HB139"/>
    <mergeCell ref="HC139:HI139"/>
    <mergeCell ref="HJ139:HP139"/>
    <mergeCell ref="HQ139:HW139"/>
    <mergeCell ref="HX139:ID139"/>
    <mergeCell ref="IE139:IK139"/>
    <mergeCell ref="IL129:IR129"/>
    <mergeCell ref="IS129:IV129"/>
    <mergeCell ref="IL139:IR139"/>
    <mergeCell ref="IE129:IK129"/>
    <mergeCell ref="A139:G139"/>
    <mergeCell ref="H139:N139"/>
    <mergeCell ref="O139:U139"/>
    <mergeCell ref="V139:AB139"/>
    <mergeCell ref="AC139:AI139"/>
    <mergeCell ref="AJ139:AP139"/>
    <mergeCell ref="AQ139:AW139"/>
    <mergeCell ref="AX139:BD139"/>
    <mergeCell ref="BE139:BK139"/>
    <mergeCell ref="GA129:GG129"/>
    <mergeCell ref="GH129:GN129"/>
    <mergeCell ref="GO129:GU129"/>
    <mergeCell ref="GV129:HB129"/>
    <mergeCell ref="HC129:HI129"/>
    <mergeCell ref="HJ129:HP129"/>
    <mergeCell ref="HQ129:HW129"/>
    <mergeCell ref="HX129:ID129"/>
    <mergeCell ref="BZ139:CF139"/>
    <mergeCell ref="CG139:CM139"/>
    <mergeCell ref="CN139:CT139"/>
    <mergeCell ref="CU139:DA139"/>
    <mergeCell ref="DB139:DH139"/>
    <mergeCell ref="DI139:DO139"/>
    <mergeCell ref="GO139:GU139"/>
    <mergeCell ref="DP139:DV139"/>
    <mergeCell ref="DW139:EC139"/>
    <mergeCell ref="ED139:EJ139"/>
    <mergeCell ref="EK139:EQ139"/>
    <mergeCell ref="FF139:FL139"/>
    <mergeCell ref="FM139:FS139"/>
    <mergeCell ref="FT139:FZ139"/>
    <mergeCell ref="GA139:GG139"/>
    <mergeCell ref="GH139:GN139"/>
    <mergeCell ref="DP129:DV129"/>
    <mergeCell ref="DW129:EC129"/>
    <mergeCell ref="ED129:EJ129"/>
    <mergeCell ref="EK129:EQ129"/>
    <mergeCell ref="ER129:EX129"/>
    <mergeCell ref="EY129:FE129"/>
    <mergeCell ref="FF129:FL129"/>
    <mergeCell ref="FM129:FS129"/>
    <mergeCell ref="FT129:FZ129"/>
    <mergeCell ref="IL91:IR91"/>
    <mergeCell ref="IS91:IV91"/>
    <mergeCell ref="A114:G114"/>
    <mergeCell ref="H114:N114"/>
    <mergeCell ref="O114:U114"/>
    <mergeCell ref="V114:AB114"/>
    <mergeCell ref="AC114:AI114"/>
    <mergeCell ref="GA114:GG114"/>
    <mergeCell ref="GH114:GN114"/>
    <mergeCell ref="GO114:GU114"/>
    <mergeCell ref="GV114:HB114"/>
    <mergeCell ref="HC114:HI114"/>
    <mergeCell ref="HJ114:HP114"/>
    <mergeCell ref="HQ114:HW114"/>
    <mergeCell ref="HX114:ID114"/>
    <mergeCell ref="IE114:IK114"/>
    <mergeCell ref="IL114:IR114"/>
    <mergeCell ref="IS114:IV114"/>
    <mergeCell ref="GA91:GG91"/>
    <mergeCell ref="GH91:GN91"/>
    <mergeCell ref="GO91:GU91"/>
    <mergeCell ref="GV91:HB91"/>
    <mergeCell ref="HC91:HI91"/>
    <mergeCell ref="HJ91:HP91"/>
    <mergeCell ref="HQ91:HW91"/>
    <mergeCell ref="HX91:ID91"/>
    <mergeCell ref="IE91:IK91"/>
    <mergeCell ref="AJ129:AP129"/>
    <mergeCell ref="AQ129:AW129"/>
    <mergeCell ref="H91:N91"/>
    <mergeCell ref="O91:U91"/>
    <mergeCell ref="V91:AB91"/>
    <mergeCell ref="AC91:AI91"/>
    <mergeCell ref="DI129:DO129"/>
    <mergeCell ref="CG91:CM91"/>
    <mergeCell ref="EY91:FE91"/>
    <mergeCell ref="FF91:FL91"/>
    <mergeCell ref="FM91:FS91"/>
    <mergeCell ref="FT91:FZ91"/>
    <mergeCell ref="EY114:FE114"/>
    <mergeCell ref="FF114:FL114"/>
    <mergeCell ref="FM114:FS114"/>
    <mergeCell ref="FT114:FZ114"/>
    <mergeCell ref="CG114:CM114"/>
    <mergeCell ref="CN114:CT114"/>
    <mergeCell ref="CU114:DA114"/>
    <mergeCell ref="DB114:DH114"/>
    <mergeCell ref="DI114:DO114"/>
    <mergeCell ref="A129:G129"/>
    <mergeCell ref="H129:N129"/>
    <mergeCell ref="O129:U129"/>
    <mergeCell ref="V129:AB129"/>
    <mergeCell ref="AC129:AI129"/>
    <mergeCell ref="BS91:BY91"/>
    <mergeCell ref="BZ91:CF91"/>
    <mergeCell ref="AX114:BD114"/>
    <mergeCell ref="BE114:BK114"/>
    <mergeCell ref="BL114:BR114"/>
    <mergeCell ref="BS114:BY114"/>
    <mergeCell ref="BL91:BR91"/>
    <mergeCell ref="AQ114:AW114"/>
    <mergeCell ref="AX91:BD91"/>
    <mergeCell ref="BE91:BK91"/>
    <mergeCell ref="AX129:BD129"/>
    <mergeCell ref="A93:A94"/>
    <mergeCell ref="A91:G91"/>
    <mergeCell ref="D93:F93"/>
    <mergeCell ref="AJ114:AP114"/>
    <mergeCell ref="A1:G1"/>
    <mergeCell ref="A2:G2"/>
    <mergeCell ref="A51:F51"/>
    <mergeCell ref="A46:G46"/>
    <mergeCell ref="A47:G47"/>
    <mergeCell ref="A10:G10"/>
    <mergeCell ref="A34:G34"/>
    <mergeCell ref="A35:G35"/>
    <mergeCell ref="A7:G7"/>
    <mergeCell ref="A8:G8"/>
    <mergeCell ref="A9:G9"/>
    <mergeCell ref="A6:G6"/>
    <mergeCell ref="A12:G12"/>
    <mergeCell ref="A13:G13"/>
    <mergeCell ref="A14:G14"/>
    <mergeCell ref="A49:G49"/>
    <mergeCell ref="A50:G50"/>
    <mergeCell ref="B5:G5"/>
    <mergeCell ref="B11:G11"/>
    <mergeCell ref="B16:G16"/>
    <mergeCell ref="B18:G18"/>
    <mergeCell ref="A40:G40"/>
    <mergeCell ref="A15:G15"/>
    <mergeCell ref="A17:G17"/>
    <mergeCell ref="B82:C82"/>
    <mergeCell ref="B107:F107"/>
    <mergeCell ref="B108:F108"/>
    <mergeCell ref="B109:F109"/>
    <mergeCell ref="B110:F110"/>
    <mergeCell ref="B111:F111"/>
    <mergeCell ref="B112:F112"/>
    <mergeCell ref="B106:F106"/>
    <mergeCell ref="C93:C94"/>
    <mergeCell ref="B93:B94"/>
    <mergeCell ref="ED91:EJ91"/>
    <mergeCell ref="EK91:EQ91"/>
    <mergeCell ref="ER91:EX91"/>
    <mergeCell ref="ED114:EJ114"/>
    <mergeCell ref="EK114:EQ114"/>
    <mergeCell ref="ER114:EX114"/>
    <mergeCell ref="DP114:DV114"/>
    <mergeCell ref="DW114:EC114"/>
    <mergeCell ref="DB91:DH91"/>
    <mergeCell ref="DI91:DO91"/>
    <mergeCell ref="DP91:DV91"/>
    <mergeCell ref="DW91:EC91"/>
    <mergeCell ref="A76:G76"/>
    <mergeCell ref="DB129:DH129"/>
    <mergeCell ref="A68:G68"/>
    <mergeCell ref="A69:G69"/>
    <mergeCell ref="A70:G70"/>
    <mergeCell ref="A71:G71"/>
    <mergeCell ref="A77:G77"/>
    <mergeCell ref="A80:G80"/>
    <mergeCell ref="A79:G79"/>
    <mergeCell ref="A78:G78"/>
    <mergeCell ref="CN91:CT91"/>
    <mergeCell ref="CU91:DA91"/>
    <mergeCell ref="BZ114:CF114"/>
    <mergeCell ref="BE129:BK129"/>
    <mergeCell ref="BL129:BR129"/>
    <mergeCell ref="BS129:BY129"/>
    <mergeCell ref="BZ129:CF129"/>
    <mergeCell ref="CG129:CM129"/>
    <mergeCell ref="CN129:CT129"/>
    <mergeCell ref="CU129:DA129"/>
    <mergeCell ref="A83:G83"/>
    <mergeCell ref="A72:B72"/>
    <mergeCell ref="AJ91:AP91"/>
    <mergeCell ref="AQ91:AW91"/>
  </mergeCells>
  <phoneticPr fontId="2" type="noConversion"/>
  <dataValidations disablePrompts="1" count="1">
    <dataValidation type="list" allowBlank="1" showInputMessage="1" showErrorMessage="1" sqref="C189" xr:uid="{7B07C8DE-485B-4EB2-8B89-67EABADD1988}">
      <formula1>"4, 6,15"</formula1>
    </dataValidation>
  </dataValidations>
  <pageMargins left="0.74803149606299213" right="0.39370078740157483" top="0.39370078740157483" bottom="0.39370078740157483" header="0" footer="0"/>
  <pageSetup paperSize="9" scale="51" fitToHeight="0" orientation="portrait" r:id="rId1"/>
  <headerFooter alignWithMargins="0">
    <oddFooter>&amp;R&amp;P</oddFooter>
  </headerFooter>
  <rowBreaks count="5" manualBreakCount="5">
    <brk id="44" max="6" man="1"/>
    <brk id="77" max="6" man="1"/>
    <brk id="112" max="6" man="1"/>
    <brk id="154" max="6" man="1"/>
    <brk id="18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6ED0-A699-4FE3-9D37-129003AFB0C7}">
  <sheetPr>
    <pageSetUpPr fitToPage="1"/>
  </sheetPr>
  <dimension ref="A1:D20"/>
  <sheetViews>
    <sheetView workbookViewId="0">
      <selection activeCell="B11" sqref="B11"/>
    </sheetView>
  </sheetViews>
  <sheetFormatPr defaultRowHeight="13.2" x14ac:dyDescent="0.25"/>
  <cols>
    <col min="1" max="1" width="20.33203125" style="19" customWidth="1"/>
    <col min="2" max="2" width="41.5546875" style="19" customWidth="1"/>
    <col min="3" max="3" width="21.109375" style="19" customWidth="1"/>
    <col min="4" max="4" width="24.33203125" style="19" customWidth="1"/>
  </cols>
  <sheetData>
    <row r="1" spans="1:4" ht="20.399999999999999" x14ac:dyDescent="0.25">
      <c r="A1" s="242" t="s">
        <v>110</v>
      </c>
      <c r="B1" s="242"/>
      <c r="C1" s="242"/>
      <c r="D1" s="242"/>
    </row>
    <row r="2" spans="1:4" ht="20.399999999999999" x14ac:dyDescent="0.25">
      <c r="A2" s="50"/>
      <c r="B2" s="50"/>
      <c r="C2" s="50"/>
      <c r="D2" s="50" t="s">
        <v>111</v>
      </c>
    </row>
    <row r="3" spans="1:4" ht="21" thickBot="1" x14ac:dyDescent="0.4">
      <c r="A3" s="137"/>
      <c r="B3" s="34"/>
      <c r="C3" s="34"/>
      <c r="D3" s="34"/>
    </row>
    <row r="4" spans="1:4" ht="61.8" thickBot="1" x14ac:dyDescent="0.3">
      <c r="A4" s="138" t="s">
        <v>174</v>
      </c>
      <c r="B4" s="139" t="s">
        <v>176</v>
      </c>
      <c r="C4" s="139" t="s">
        <v>175</v>
      </c>
      <c r="D4" s="139" t="s">
        <v>112</v>
      </c>
    </row>
    <row r="5" spans="1:4" ht="21" thickBot="1" x14ac:dyDescent="0.3">
      <c r="A5" s="140" t="s">
        <v>177</v>
      </c>
      <c r="B5" s="140">
        <v>12</v>
      </c>
      <c r="C5" s="142">
        <v>3000</v>
      </c>
      <c r="D5" s="142">
        <f>B5*C5</f>
        <v>36000</v>
      </c>
    </row>
    <row r="6" spans="1:4" ht="21" thickBot="1" x14ac:dyDescent="0.3">
      <c r="A6" s="141" t="s">
        <v>178</v>
      </c>
      <c r="B6" s="141">
        <v>15</v>
      </c>
      <c r="C6" s="142">
        <v>3000</v>
      </c>
      <c r="D6" s="142">
        <f t="shared" ref="D6:D16" si="0">B6*C6</f>
        <v>45000</v>
      </c>
    </row>
    <row r="7" spans="1:4" ht="21" thickBot="1" x14ac:dyDescent="0.3">
      <c r="A7" s="141" t="s">
        <v>179</v>
      </c>
      <c r="B7" s="141">
        <v>20</v>
      </c>
      <c r="C7" s="142">
        <v>5500</v>
      </c>
      <c r="D7" s="142">
        <f t="shared" si="0"/>
        <v>110000</v>
      </c>
    </row>
    <row r="8" spans="1:4" ht="21" thickBot="1" x14ac:dyDescent="0.3">
      <c r="A8" s="141" t="s">
        <v>180</v>
      </c>
      <c r="B8" s="141">
        <v>25</v>
      </c>
      <c r="C8" s="142">
        <v>5500</v>
      </c>
      <c r="D8" s="142">
        <f t="shared" si="0"/>
        <v>137500</v>
      </c>
    </row>
    <row r="9" spans="1:4" ht="21" thickBot="1" x14ac:dyDescent="0.3">
      <c r="A9" s="141" t="s">
        <v>181</v>
      </c>
      <c r="B9" s="141">
        <v>25</v>
      </c>
      <c r="C9" s="142">
        <v>5500</v>
      </c>
      <c r="D9" s="142">
        <f t="shared" si="0"/>
        <v>137500</v>
      </c>
    </row>
    <row r="10" spans="1:4" ht="21" thickBot="1" x14ac:dyDescent="0.3">
      <c r="A10" s="141" t="s">
        <v>182</v>
      </c>
      <c r="B10" s="141">
        <v>20</v>
      </c>
      <c r="C10" s="142">
        <v>4700</v>
      </c>
      <c r="D10" s="142">
        <f t="shared" si="0"/>
        <v>94000</v>
      </c>
    </row>
    <row r="11" spans="1:4" ht="21" thickBot="1" x14ac:dyDescent="0.3">
      <c r="A11" s="141" t="s">
        <v>183</v>
      </c>
      <c r="B11" s="141">
        <v>20</v>
      </c>
      <c r="C11" s="142">
        <v>4700</v>
      </c>
      <c r="D11" s="142">
        <f t="shared" si="0"/>
        <v>94000</v>
      </c>
    </row>
    <row r="12" spans="1:4" ht="21" thickBot="1" x14ac:dyDescent="0.3">
      <c r="A12" s="141" t="s">
        <v>184</v>
      </c>
      <c r="B12" s="141">
        <v>18</v>
      </c>
      <c r="C12" s="142">
        <v>3800</v>
      </c>
      <c r="D12" s="142">
        <f t="shared" si="0"/>
        <v>68400</v>
      </c>
    </row>
    <row r="13" spans="1:4" ht="21" thickBot="1" x14ac:dyDescent="0.3">
      <c r="A13" s="141" t="s">
        <v>185</v>
      </c>
      <c r="B13" s="141">
        <v>12</v>
      </c>
      <c r="C13" s="142">
        <v>3000</v>
      </c>
      <c r="D13" s="142">
        <f t="shared" si="0"/>
        <v>36000</v>
      </c>
    </row>
    <row r="14" spans="1:4" ht="21" thickBot="1" x14ac:dyDescent="0.3">
      <c r="A14" s="141" t="s">
        <v>186</v>
      </c>
      <c r="B14" s="141">
        <v>20</v>
      </c>
      <c r="C14" s="142">
        <v>4700</v>
      </c>
      <c r="D14" s="142">
        <f t="shared" si="0"/>
        <v>94000</v>
      </c>
    </row>
    <row r="15" spans="1:4" ht="21" thickBot="1" x14ac:dyDescent="0.3">
      <c r="A15" s="141" t="s">
        <v>187</v>
      </c>
      <c r="B15" s="141">
        <v>18</v>
      </c>
      <c r="C15" s="142">
        <v>3800</v>
      </c>
      <c r="D15" s="142">
        <f t="shared" si="0"/>
        <v>68400</v>
      </c>
    </row>
    <row r="16" spans="1:4" ht="20.399999999999999" x14ac:dyDescent="0.25">
      <c r="A16" s="144" t="s">
        <v>188</v>
      </c>
      <c r="B16" s="144">
        <v>15</v>
      </c>
      <c r="C16" s="145">
        <v>3000</v>
      </c>
      <c r="D16" s="145">
        <f t="shared" si="0"/>
        <v>45000</v>
      </c>
    </row>
    <row r="17" spans="1:4" ht="20.399999999999999" x14ac:dyDescent="0.35">
      <c r="A17" s="146" t="s">
        <v>70</v>
      </c>
      <c r="B17" s="146">
        <f>SUM(B5:B16)</f>
        <v>220</v>
      </c>
      <c r="C17" s="146"/>
      <c r="D17" s="147">
        <f>SUM(D5:D16)</f>
        <v>965800</v>
      </c>
    </row>
    <row r="18" spans="1:4" ht="20.399999999999999" x14ac:dyDescent="0.35">
      <c r="A18" s="34"/>
      <c r="B18" s="34"/>
      <c r="C18" s="34"/>
      <c r="D18" s="34"/>
    </row>
    <row r="19" spans="1:4" ht="20.399999999999999" x14ac:dyDescent="0.35">
      <c r="A19" s="34" t="s">
        <v>189</v>
      </c>
      <c r="B19" s="34"/>
      <c r="C19" s="143">
        <f>ROUND(SUMPRODUCT(B5:B16,C5:C16)/SUM(C5:C16),0)</f>
        <v>19</v>
      </c>
      <c r="D19" s="34"/>
    </row>
    <row r="20" spans="1:4" ht="20.399999999999999" x14ac:dyDescent="0.35">
      <c r="A20" s="34" t="s">
        <v>190</v>
      </c>
      <c r="B20" s="34"/>
      <c r="C20" s="143">
        <f>ROUND(SUMPRODUCT(C5:C16,B5:B16)/SUM(B5:B16),0)</f>
        <v>4390</v>
      </c>
      <c r="D20" s="34"/>
    </row>
  </sheetData>
  <mergeCells count="1">
    <mergeCell ref="A1:D1"/>
  </mergeCells>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2025-02-24T12:39:54Z</cp:lastPrinted>
  <dcterms:created xsi:type="dcterms:W3CDTF">2009-05-20T11:30:47Z</dcterms:created>
  <dcterms:modified xsi:type="dcterms:W3CDTF">2025-04-05T03:02:17Z</dcterms:modified>
</cp:coreProperties>
</file>