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C2D6901D-4935-4F4D-B873-C454185D09A1}" xr6:coauthVersionLast="37" xr6:coauthVersionMax="37" xr10:uidLastSave="{00000000-0000-0000-0000-000000000000}"/>
  <bookViews>
    <workbookView xWindow="34380" yWindow="32760" windowWidth="15720" windowHeight="12852" xr2:uid="{00000000-000D-0000-FFFF-FFFF00000000}"/>
  </bookViews>
  <sheets>
    <sheet name="БизнесПлан" sheetId="1" r:id="rId1"/>
    <sheet name="ПРиложения" sheetId="2" r:id="rId2"/>
  </sheets>
  <definedNames>
    <definedName name="месСебест">БизнесПлан!$E$160</definedName>
    <definedName name="месячнаяПрограмма">БизнесПлан!#REF!</definedName>
    <definedName name="_xlnm.Print_Area" localSheetId="0">БизнесПлан!$A$1:$G$207</definedName>
  </definedNames>
  <calcPr calcId="179021"/>
</workbook>
</file>

<file path=xl/calcChain.xml><?xml version="1.0" encoding="utf-8"?>
<calcChain xmlns="http://schemas.openxmlformats.org/spreadsheetml/2006/main">
  <c r="D146" i="1" l="1"/>
  <c r="D147" i="1"/>
  <c r="D148" i="1"/>
  <c r="D145" i="1"/>
  <c r="B146" i="1"/>
  <c r="B147" i="1"/>
  <c r="B148" i="1"/>
  <c r="B145" i="1"/>
  <c r="D8" i="2"/>
  <c r="E8" i="2" s="1"/>
  <c r="E7" i="2"/>
  <c r="E6" i="2"/>
  <c r="E5" i="2"/>
  <c r="D5" i="2"/>
  <c r="C163" i="1" l="1"/>
  <c r="C162" i="1" l="1"/>
  <c r="C88" i="1"/>
  <c r="C137" i="1"/>
  <c r="C165" i="1" s="1"/>
  <c r="C95" i="1" l="1"/>
  <c r="D23" i="2" l="1"/>
  <c r="D185" i="1" s="1"/>
  <c r="E22" i="2"/>
  <c r="E21" i="2"/>
  <c r="E20" i="2"/>
  <c r="E19" i="2"/>
  <c r="E23" i="2" l="1"/>
  <c r="D187" i="1" s="1"/>
  <c r="E89" i="1"/>
  <c r="E90" i="1"/>
  <c r="C90" i="1"/>
  <c r="F90" i="1" s="1"/>
  <c r="E94" i="1"/>
  <c r="C89" i="1"/>
  <c r="F89" i="1" s="1"/>
  <c r="C81" i="1" l="1"/>
  <c r="C93" i="1" s="1"/>
  <c r="D191" i="1" l="1"/>
  <c r="E92" i="1" l="1"/>
  <c r="E95" i="1"/>
  <c r="D96" i="1"/>
  <c r="E93" i="1" s="1"/>
  <c r="F88" i="1"/>
  <c r="E91" i="1" l="1"/>
  <c r="D23" i="1"/>
  <c r="E88" i="1"/>
  <c r="E65" i="1" l="1"/>
  <c r="F65" i="1" l="1"/>
  <c r="G65" i="1" s="1"/>
  <c r="G66" i="1" s="1"/>
  <c r="C94" i="1" s="1"/>
  <c r="F94" i="1" s="1"/>
  <c r="F150" i="1"/>
  <c r="F151" i="1"/>
  <c r="D125" i="1" l="1"/>
  <c r="C91" i="1" s="1"/>
  <c r="F91" i="1" s="1"/>
  <c r="F145" i="1"/>
  <c r="D41" i="1"/>
  <c r="F146" i="1"/>
  <c r="F147" i="1"/>
  <c r="F148" i="1"/>
  <c r="F149" i="1"/>
  <c r="F95" i="1"/>
  <c r="F93" i="1"/>
  <c r="C164" i="1"/>
  <c r="C161" i="1" l="1" a="1"/>
  <c r="C161" i="1" s="1"/>
  <c r="C166" i="1" s="1"/>
  <c r="F152" i="1"/>
  <c r="C197" i="1"/>
  <c r="C199" i="1" s="1"/>
  <c r="C198" i="1" l="1"/>
  <c r="C200" i="1" s="1"/>
  <c r="C167" i="1"/>
  <c r="C173" i="1" s="1"/>
  <c r="C175" i="1" s="1"/>
  <c r="C176" i="1" s="1"/>
  <c r="C92" i="1"/>
  <c r="F92" i="1" s="1"/>
  <c r="C201" i="1" l="1"/>
  <c r="F96" i="1"/>
  <c r="D24" i="1" s="1"/>
  <c r="C96" i="1"/>
  <c r="D21" i="1" s="1"/>
  <c r="C202" i="1"/>
  <c r="C203" i="1" l="1"/>
</calcChain>
</file>

<file path=xl/sharedStrings.xml><?xml version="1.0" encoding="utf-8"?>
<sst xmlns="http://schemas.openxmlformats.org/spreadsheetml/2006/main" count="263" uniqueCount="223">
  <si>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</si>
  <si>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</si>
  <si>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</si>
  <si>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</si>
  <si>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</si>
  <si>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</si>
  <si>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</si>
  <si>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</si>
  <si>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</si>
  <si>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</si>
  <si>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</si>
  <si>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</si>
  <si>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</si>
  <si>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</si>
  <si>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</si>
  <si>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</si>
  <si>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</si>
  <si>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</si>
  <si>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</si>
  <si>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</si>
  <si>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</si>
  <si>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</si>
  <si>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</si>
  <si>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</si>
  <si>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</si>
  <si>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</si>
  <si>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</si>
  <si>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</si>
  <si>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</si>
  <si>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</si>
  <si>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</si>
  <si>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</si>
  <si>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</si>
  <si>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</si>
  <si>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</si>
  <si>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</si>
  <si>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</si>
  <si>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</si>
  <si>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</si>
  <si>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</si>
  <si>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</si>
  <si>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</si>
  <si>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</si>
  <si>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</si>
  <si>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</si>
  <si>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</si>
  <si>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</si>
  <si>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</si>
  <si>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</si>
  <si>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</si>
  <si>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</si>
  <si>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</si>
  <si>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</si>
  <si>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</si>
  <si>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</si>
  <si>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</si>
  <si>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</si>
  <si>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</si>
  <si>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</si>
  <si>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</si>
  <si>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</si>
  <si>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</si>
  <si>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</si>
  <si>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</si>
  <si>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</si>
  <si>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</si>
  <si>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</si>
  <si>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</si>
  <si>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</si>
  <si>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</si>
  <si>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</si>
  <si>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</si>
  <si>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</si>
  <si>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</si>
  <si>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</si>
  <si>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</si>
  <si>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</si>
  <si>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Прочие затраты за 1 месяц</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</si>
  <si>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</si>
  <si>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</si>
  <si>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</si>
  <si>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</si>
  <si>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</si>
  <si>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</si>
  <si>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</si>
  <si>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</si>
  <si>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</si>
  <si>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</si>
  <si>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</si>
  <si>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</si>
  <si>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</si>
  <si>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</si>
  <si>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</si>
  <si>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</si>
  <si>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</si>
  <si>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</si>
  <si>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</si>
  <si>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</si>
  <si>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</si>
  <si>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</si>
  <si>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</si>
  <si>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</si>
  <si>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</si>
  <si>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</si>
  <si>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</si>
  <si>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</si>
  <si>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</si>
  <si>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</si>
  <si>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</si>
  <si>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</si>
  <si>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</si>
  <si>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</si>
  <si>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</si>
  <si>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</si>
  <si>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</si>
  <si>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</si>
  <si>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</si>
  <si>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</si>
  <si>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</si>
  <si>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</si>
  <si>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</si>
  <si>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</si>
  <si>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</si>
  <si>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</si>
  <si>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</si>
  <si>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</si>
  <si>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</si>
  <si>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</si>
  <si>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</si>
  <si>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(см. план продаж)</t>
  </si>
  <si>
    <t>Срок окупаемости, мес.</t>
  </si>
  <si>
    <t>2.7. Имеющиеся активы для реализации преокта:</t>
  </si>
  <si>
    <t xml:space="preserve"> * содержание основных средств, связь, транспорт, реклама, бухучет</t>
  </si>
  <si>
    <t>Квалификация/специальность по диплому:</t>
  </si>
  <si>
    <t xml:space="preserve">Тип помещения: </t>
  </si>
  <si>
    <t xml:space="preserve">Право использования (собственность/аренда): </t>
  </si>
  <si>
    <t xml:space="preserve">Используемая площадь: </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</si>
  <si>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</si>
  <si>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</si>
  <si>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r>
      <rPr>
        <b/>
        <sz val="16"/>
        <rFont val="Courier New"/>
        <family val="3"/>
        <charset val="204"/>
      </rPr>
      <t>2.5. Время, необходимое для начала деятельности:</t>
    </r>
    <r>
      <rPr>
        <sz val="16"/>
        <rFont val="Courier New"/>
        <family val="3"/>
        <charset val="204"/>
      </rPr>
      <t xml:space="preserve"> </t>
    </r>
    <r>
      <rPr>
        <sz val="16"/>
        <color indexed="12"/>
        <rFont val="Courier New"/>
        <family val="3"/>
        <charset val="204"/>
      </rPr>
      <t>2 месяца</t>
    </r>
  </si>
  <si>
    <t xml:space="preserve">1.2. </t>
  </si>
  <si>
    <t>1.1.</t>
  </si>
  <si>
    <t>Выберите ставку   налога --------------------------&gt;&gt;&gt;</t>
  </si>
  <si>
    <t xml:space="preserve">Аренда </t>
  </si>
  <si>
    <t>Аренда</t>
  </si>
  <si>
    <t xml:space="preserve">Затраты на аренду </t>
  </si>
  <si>
    <t>Набор аккумуляторный (ударная дрель-шуруповерт + шуруповерт)</t>
  </si>
  <si>
    <t xml:space="preserve">Уровень строительный 40 см </t>
  </si>
  <si>
    <t xml:space="preserve">Уровень строительный 100 см </t>
  </si>
  <si>
    <t xml:space="preserve">Шлифмашина угловая аккумуляторная </t>
  </si>
  <si>
    <t xml:space="preserve">Лобзик электрический </t>
  </si>
  <si>
    <t xml:space="preserve">Сабельная пила аккумуляторная  </t>
  </si>
  <si>
    <t xml:space="preserve">Лазерный нивелир </t>
  </si>
  <si>
    <t xml:space="preserve">Пистолет для монтажной пены </t>
  </si>
  <si>
    <t>Набор двойных вакуумных присосок для переноски стекла</t>
  </si>
  <si>
    <t>Страховочная привязь пятиточечная</t>
  </si>
  <si>
    <t xml:space="preserve">Торцовочная пила </t>
  </si>
  <si>
    <t>Перфоратор аккумуляторный</t>
  </si>
  <si>
    <t xml:space="preserve">Бензиновый генератор </t>
  </si>
  <si>
    <t>предпринимательского проекта :  Услуги по монтажу пластиковых окон</t>
  </si>
  <si>
    <t>Уровень (вид) образования: среднее</t>
  </si>
  <si>
    <t>Адрес: на выезде у заказчиков</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</si>
  <si>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Услуги по монтажу пластиковых окон</t>
    </r>
  </si>
  <si>
    <t xml:space="preserve"> - есть автомобиль у родственников, которым мне разрешено пользоваться для работы</t>
  </si>
  <si>
    <t>Помощь заказчику в составлении заказа на окна</t>
  </si>
  <si>
    <t>Приемка готовых окон на объекте заказчика</t>
  </si>
  <si>
    <t>Выезд на замер оконнного проема на объект заказчика</t>
  </si>
  <si>
    <t>Демонтаж старого окна</t>
  </si>
  <si>
    <t>Монтаж нового окна</t>
  </si>
  <si>
    <t>При необходимости отделка откосов и установка подоконной доски</t>
  </si>
  <si>
    <t>Сдача работ заказчику</t>
  </si>
  <si>
    <t>Взаиморасчеты с заказчиком</t>
  </si>
  <si>
    <t>Выдача чека заказчику</t>
  </si>
  <si>
    <r>
      <t>приобретение основных средств, материальных запасов (перечислить)</t>
    </r>
    <r>
      <rPr>
        <sz val="16"/>
        <rFont val="Courier New"/>
        <family val="3"/>
        <charset val="204"/>
      </rPr>
      <t>: 
1. Набор аккумуляторный (ударная дрель-шуруповерт + шуруповерт)
2. Уровень строительный 40 см и 100 см
3. Шлифмашина угловая аккумуляторная 
4. Лобзик электрический 
5. Сабельная аккумуляторная пила 
6. Лазерный нивелир
7. Пистолет для монтажной пены 
8. Вакуумные присоски для переноски стекла
9. Пятиточечная страховая привязь
10. Торцовочная пила
11. Перфоратор аккумуляторный
12. Бензиновый генератор</t>
    </r>
  </si>
  <si>
    <r>
      <rPr>
        <u/>
        <sz val="16"/>
        <rFont val="Courier New"/>
        <family val="3"/>
        <charset val="204"/>
      </rPr>
      <t>сырье, материалы, покупные комплектующие изделия (перечислить)</t>
    </r>
    <r>
      <rPr>
        <sz val="16"/>
        <rFont val="Courier New"/>
        <family val="3"/>
        <charset val="204"/>
      </rPr>
      <t>: 
- нагель (шуруп по бетону)
- саморезы
- клинья пластиковые 
- пена монтажная</t>
    </r>
  </si>
  <si>
    <t>Приложение</t>
  </si>
  <si>
    <t xml:space="preserve">Приложение </t>
  </si>
  <si>
    <t>Таблица 5.1.</t>
  </si>
  <si>
    <t>Расчет потребности материалов на 1 месяц</t>
  </si>
  <si>
    <t>Количество материала на 1 месяц</t>
  </si>
  <si>
    <t>Отделка откосов, м. пог.</t>
  </si>
  <si>
    <t xml:space="preserve">Ремонт пластиковых окон и дверей, шт. </t>
  </si>
  <si>
    <t>Внутренняя отделка балконов, кв.м.</t>
  </si>
  <si>
    <t>Монтаж пластиковых окон и балконных дверей, кв.м.</t>
  </si>
  <si>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 Монтаж пластиковых окон
- Монтаж балконнных дверей
- Ремонт пластиковых окон и дверей
- Отделка откосов
- Отделка балконов</t>
    </r>
  </si>
  <si>
    <t>Нигель (шуруп по бетону)</t>
  </si>
  <si>
    <t xml:space="preserve">Клинья пластиковые </t>
  </si>
  <si>
    <t xml:space="preserve">Пена монтажная </t>
  </si>
  <si>
    <t>8 штук на 2,25 кв.м. окна</t>
  </si>
  <si>
    <t>12 штук на 2,25 кв. м. окна</t>
  </si>
  <si>
    <t>1 балон на 2,25 кв.м. окна</t>
  </si>
  <si>
    <t>Норма расхода на единицу услуг</t>
  </si>
  <si>
    <t>Количество  услуг в месяц</t>
  </si>
  <si>
    <t>Саморезы</t>
  </si>
  <si>
    <t>5 штук на 1 м.пог. откоса</t>
  </si>
  <si>
    <t>шт.</t>
  </si>
  <si>
    <t>Перчатки х/б</t>
  </si>
  <si>
    <t>Очки защитные</t>
  </si>
  <si>
    <t>Респиратор</t>
  </si>
  <si>
    <t>ГСМ</t>
  </si>
  <si>
    <t>ТО автомобиля</t>
  </si>
  <si>
    <t>Связь</t>
  </si>
  <si>
    <t xml:space="preserve">Монтаж окон и балконнных дверей осуществляется из материала заказчика. В услугу входит замер оконнного проема, помощь в оформлении заказа на окна. Помощь в приемке готовых окон. Демонтаж старых окон. Монтаж окон и балконнных дверей и блоков в проем.
</t>
  </si>
  <si>
    <t>Реклама (необходимость, её виды): Объявление на Авито.</t>
  </si>
  <si>
    <t>Каналы сбыта: По рекомендациям. Через Авито.</t>
  </si>
  <si>
    <t>услуги</t>
  </si>
  <si>
    <t xml:space="preserve">Конкурентная способность (наличие конкурента): 
По данным Авито на рынке около 130 предложений по монтажу пластиковых окон. Из этого количества примерно 30 предложений от фирм. Предложения фирм по стоимости начинаются от 1500 рублей за 1 кв. м. окна, что на 25-30% дороже средней рыночной цены в 1200 рублей за 1 кв.м.
Цены частников колеблются от 1000 до 1300 за 1 кв.м. окна. Предложения за 1000 рублей и ниже составялеют около 30 объевлений. С большой степенью вероятности это могут быть предложения от непрофессионалов и начинающих, которые компенсируют низкое качество низкой ценой.
Я планирую работать в среднем ценовом сегменте 1200 рублей за 1 кв.м. Мое конкурентное преимущество в том, что за 10 лет работы с окнами у меня накопилась большая база заказчиков, которые постоянно рекомендуют меня своим знакомым. По этой причине у меня всегда есть заказы.
</t>
  </si>
  <si>
    <t>Дополнительные услуги: Отделка откосов оконного проема. Отделка балконов пластиковыми панелями или рейкой. Материалы предоставляет заказчик</t>
  </si>
  <si>
    <t xml:space="preserve">Мелкие расходники (шурупы, саморезы, пена) покупаю самостоятельно. </t>
  </si>
  <si>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 требуется</t>
    </r>
  </si>
  <si>
    <t>Уровень цены (по сравнению с аналогом): 
Работаю по среднерыночной цене 1200 рублей за 1 кв.м. окна</t>
  </si>
  <si>
    <r>
      <t>Основной сегмент клиентов (кто в основном покупает продукцию/услуги):</t>
    </r>
    <r>
      <rPr>
        <sz val="16"/>
        <color rgb="FF0000FF"/>
        <rFont val="Courier New"/>
        <family val="3"/>
        <charset val="204"/>
      </rPr>
      <t xml:space="preserve"> 
</t>
    </r>
    <r>
      <rPr>
        <sz val="16"/>
        <rFont val="Courier New"/>
        <family val="3"/>
        <charset val="204"/>
      </rPr>
      <t>Физические лица со средним достатком.</t>
    </r>
  </si>
  <si>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</si>
  <si>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1 шт.</t>
  </si>
  <si>
    <t xml:space="preserve"> «____»___________2025 г.           ________________          ____________________
                                      подпись                        Ф.И.О
                                                                                          </t>
  </si>
  <si>
    <t xml:space="preserve">Фамилия, имя и отчество (последнее - при наличии) предпринимателя:
Малыванов Дмитрий Игоревич  </t>
  </si>
  <si>
    <t xml:space="preserve">ИНН: </t>
  </si>
  <si>
    <t xml:space="preserve">Адрес регистрации: 
</t>
  </si>
  <si>
    <t xml:space="preserve">Номер тел.:    E-mail: </t>
  </si>
  <si>
    <t xml:space="preserve">Дата рождения: </t>
  </si>
  <si>
    <t>Наименование учебного учреждения: Общеобразовательная школа №</t>
  </si>
  <si>
    <t>Факты, подтверждающие квалификацию по выбранному виду деятельности (если вид деятельности не совпадает с основным образованием): 
Опыт работы по монтажу пластиковых окон с 2015 года. В настоящее время работаю монтажником окон в ИП ____. Отзыв работодателя прилагается.</t>
  </si>
  <si>
    <r>
      <t>Продукция/услуги</t>
    </r>
    <r>
      <rPr>
        <sz val="16"/>
        <color rgb="FF0000FF"/>
        <rFont val="Courier New"/>
        <family val="3"/>
        <charset val="204"/>
      </rPr>
      <t xml:space="preserve">: </t>
    </r>
    <r>
      <rPr>
        <sz val="16"/>
        <rFont val="Courier New"/>
        <family val="3"/>
        <charset val="204"/>
      </rPr>
      <t>монтаж пластиковых окон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</si>
</sst>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9"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u/>
      <sz val="16"/>
      <name val="Courier New"/>
      <family val="3"/>
      <charset val="204"/>
    </font>
    <font>
      <sz val="16"/>
      <name val="Arial"/>
      <family val="2"/>
      <charset val="204"/>
    </font>
    <font>
      <b/>
      <sz val="16"/>
      <color rgb="FF6415D9"/>
      <name val="Arial"/>
      <family val="2"/>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sz val="16"/>
      <color theme="1"/>
      <name val="Courier New"/>
      <family val="3"/>
      <charset val="204"/>
    </font>
    <font>
      <i/>
      <sz val="8"/>
      <name val="Courier New"/>
      <family val="3"/>
      <charset val="204"/>
    </font>
    <font>
      <b/>
      <i/>
      <sz val="8"/>
      <name val="Courier New"/>
      <family val="3"/>
      <charset val="204"/>
    </font>
    <font>
      <sz val="8"/>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8">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0" fontId="7" fillId="0" borderId="0" xfId="0" applyFont="1" applyAlignment="1" applyProtection="1">
      <alignment vertical="top"/>
      <protection locked="0"/>
    </xf>
    <xf numFmtId="0" fontId="7" fillId="0" borderId="14"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shrinkToFit="1"/>
    </xf>
    <xf numFmtId="0" fontId="7" fillId="0" borderId="29"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7" fillId="0" borderId="19" xfId="0" applyFont="1" applyBorder="1" applyAlignment="1" applyProtection="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6" fillId="2" borderId="2" xfId="0" applyNumberFormat="1" applyFont="1" applyFill="1" applyBorder="1" applyAlignment="1" applyProtection="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0" fillId="0" borderId="0" xfId="0" applyFont="1" applyAlignment="1" applyProtection="1">
      <alignment horizontal="center" wrapText="1"/>
      <protection locked="0"/>
    </xf>
    <xf numFmtId="0" fontId="16"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6" fillId="0" borderId="2"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6" fillId="0" borderId="0" xfId="0" applyFont="1" applyBorder="1" applyAlignment="1" applyProtection="1">
      <alignment horizontal="right"/>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center" vertical="top" wrapText="1"/>
      <protection locked="0"/>
    </xf>
    <xf numFmtId="0" fontId="18" fillId="5" borderId="14" xfId="0" applyFont="1" applyFill="1" applyBorder="1" applyAlignment="1" applyProtection="1">
      <alignment horizontal="left" vertical="center" wrapText="1"/>
      <protection locked="0"/>
    </xf>
    <xf numFmtId="0" fontId="18" fillId="6" borderId="15" xfId="0" applyFont="1" applyFill="1" applyBorder="1" applyAlignment="1" applyProtection="1">
      <alignment horizontal="center" vertical="center" wrapText="1"/>
      <protection locked="0"/>
    </xf>
    <xf numFmtId="165" fontId="19" fillId="6" borderId="15" xfId="0" applyNumberFormat="1" applyFont="1" applyFill="1" applyBorder="1" applyAlignment="1" applyProtection="1">
      <alignment horizontal="center" vertical="center" shrinkToFit="1"/>
      <protection locked="0"/>
    </xf>
    <xf numFmtId="0" fontId="18" fillId="6" borderId="14" xfId="0" applyFont="1" applyFill="1" applyBorder="1" applyAlignment="1" applyProtection="1">
      <alignment horizontal="left" vertical="center" wrapText="1"/>
      <protection locked="0"/>
    </xf>
    <xf numFmtId="0" fontId="16"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6"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4" fontId="19" fillId="4" borderId="15" xfId="0" applyNumberFormat="1" applyFont="1" applyFill="1" applyBorder="1" applyAlignment="1" applyProtection="1">
      <alignment horizontal="center" vertical="center" shrinkToFit="1"/>
      <protection locked="0"/>
    </xf>
    <xf numFmtId="165" fontId="19" fillId="4" borderId="15" xfId="0" applyNumberFormat="1" applyFont="1" applyFill="1" applyBorder="1" applyAlignment="1" applyProtection="1">
      <alignment horizontal="center" vertical="center" shrinkToFit="1"/>
      <protection locked="0"/>
    </xf>
    <xf numFmtId="3" fontId="10" fillId="3" borderId="2" xfId="0" applyNumberFormat="1" applyFont="1" applyFill="1" applyBorder="1" applyAlignment="1" applyProtection="1">
      <alignment horizontal="center" vertical="top" shrinkToFit="1"/>
      <protection locked="0"/>
    </xf>
    <xf numFmtId="0" fontId="18"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19" fillId="4" borderId="2" xfId="0" applyNumberFormat="1" applyFont="1" applyFill="1" applyBorder="1" applyAlignment="1" applyProtection="1">
      <alignment horizontal="center" vertical="center" shrinkToFit="1"/>
      <protection locked="0"/>
    </xf>
    <xf numFmtId="165" fontId="19"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alignment horizontal="left"/>
      <protection locked="0"/>
    </xf>
    <xf numFmtId="165" fontId="16"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6"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6" fillId="0" borderId="7"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165" fontId="17" fillId="3" borderId="2" xfId="1" applyNumberFormat="1"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165" fontId="19" fillId="4" borderId="15" xfId="1" applyNumberFormat="1" applyFont="1" applyFill="1" applyBorder="1" applyAlignment="1" applyProtection="1">
      <alignment horizontal="center" vertical="center" shrinkToFit="1"/>
      <protection locked="0"/>
    </xf>
    <xf numFmtId="3" fontId="19" fillId="4" borderId="26"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6" fillId="0" borderId="37"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wrapText="1"/>
      <protection locked="0"/>
    </xf>
    <xf numFmtId="0" fontId="16" fillId="0" borderId="7" xfId="0" applyFont="1" applyFill="1" applyBorder="1" applyAlignment="1" applyProtection="1">
      <alignment horizontal="center" wrapText="1"/>
      <protection locked="0"/>
    </xf>
    <xf numFmtId="0" fontId="16" fillId="2" borderId="2" xfId="0" applyFont="1" applyFill="1" applyBorder="1" applyAlignment="1" applyProtection="1">
      <alignment horizontal="left" vertical="top" wrapText="1"/>
      <protection locked="0"/>
    </xf>
    <xf numFmtId="165" fontId="10" fillId="2" borderId="39" xfId="0" applyNumberFormat="1" applyFont="1" applyFill="1" applyBorder="1" applyAlignment="1" applyProtection="1">
      <alignment horizontal="center" vertical="top" wrapText="1"/>
      <protection locked="0"/>
    </xf>
    <xf numFmtId="10" fontId="10" fillId="2" borderId="39" xfId="2" applyNumberFormat="1" applyFont="1" applyFill="1" applyBorder="1" applyAlignment="1" applyProtection="1">
      <alignment horizontal="center" vertical="top" wrapText="1"/>
      <protection locked="0"/>
    </xf>
    <xf numFmtId="0" fontId="16" fillId="2" borderId="9" xfId="0" applyFont="1" applyFill="1" applyBorder="1" applyAlignment="1" applyProtection="1">
      <alignment horizontal="left" vertical="top" wrapText="1"/>
      <protection locked="0"/>
    </xf>
    <xf numFmtId="3" fontId="10" fillId="2" borderId="40"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6" fillId="0" borderId="0" xfId="0" applyFont="1" applyAlignment="1" applyProtection="1">
      <alignment horizontal="center" wrapText="1"/>
      <protection locked="0"/>
    </xf>
    <xf numFmtId="0" fontId="22" fillId="7" borderId="0" xfId="0" applyFont="1" applyFill="1" applyAlignment="1" applyProtection="1">
      <alignment horizontal="left"/>
      <protection locked="0"/>
    </xf>
    <xf numFmtId="0" fontId="22" fillId="7" borderId="0" xfId="0" applyFont="1" applyFill="1" applyProtection="1">
      <protection locked="0"/>
    </xf>
    <xf numFmtId="0" fontId="22" fillId="0" borderId="0" xfId="0" applyFont="1"/>
    <xf numFmtId="0" fontId="22" fillId="7" borderId="0" xfId="0" applyFont="1" applyFill="1" applyAlignment="1" applyProtection="1">
      <alignment horizontal="left" vertical="top"/>
      <protection locked="0"/>
    </xf>
    <xf numFmtId="0" fontId="22" fillId="7" borderId="0" xfId="0" applyFont="1" applyFill="1" applyBorder="1" applyProtection="1">
      <protection locked="0"/>
    </xf>
    <xf numFmtId="0" fontId="24" fillId="0" borderId="0" xfId="0" applyFont="1" applyBorder="1"/>
    <xf numFmtId="0" fontId="23" fillId="0" borderId="0" xfId="0" applyFont="1" applyBorder="1" applyAlignment="1" applyProtection="1">
      <alignment horizontal="left" vertical="top" wrapText="1"/>
      <protection locked="0"/>
    </xf>
    <xf numFmtId="0" fontId="7" fillId="0" borderId="20" xfId="0" applyFont="1" applyBorder="1" applyAlignment="1" applyProtection="1">
      <alignment vertical="top"/>
      <protection locked="0"/>
    </xf>
    <xf numFmtId="0" fontId="11" fillId="0" borderId="0" xfId="0" applyFont="1" applyBorder="1" applyAlignment="1" applyProtection="1">
      <alignment vertical="top"/>
      <protection locked="0"/>
    </xf>
    <xf numFmtId="0" fontId="16"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165" fontId="16" fillId="2" borderId="2" xfId="0" applyNumberFormat="1" applyFont="1" applyFill="1" applyBorder="1" applyAlignment="1">
      <alignment horizontal="left" vertical="center" wrapText="1" shrinkToFit="1"/>
    </xf>
    <xf numFmtId="0" fontId="4" fillId="3" borderId="2"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165" fontId="6" fillId="4" borderId="2" xfId="1" applyNumberFormat="1" applyFont="1" applyFill="1" applyBorder="1" applyAlignment="1" applyProtection="1">
      <alignment horizontal="center" vertical="center" shrinkToFit="1"/>
      <protection locked="0"/>
    </xf>
    <xf numFmtId="3" fontId="6" fillId="4" borderId="2" xfId="1" applyNumberFormat="1" applyFont="1" applyFill="1" applyBorder="1" applyAlignment="1" applyProtection="1">
      <alignment horizontal="center" vertical="center" shrinkToFit="1"/>
      <protection locked="0"/>
    </xf>
    <xf numFmtId="0" fontId="26" fillId="0" borderId="0" xfId="0" applyFont="1" applyBorder="1" applyAlignment="1" applyProtection="1">
      <alignment horizontal="left" vertical="top"/>
      <protection locked="0"/>
    </xf>
    <xf numFmtId="0" fontId="28"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11" fillId="0" borderId="35" xfId="0" applyFont="1" applyBorder="1" applyAlignment="1" applyProtection="1">
      <alignment vertical="top" wrapText="1"/>
      <protection locked="0"/>
    </xf>
    <xf numFmtId="0" fontId="11" fillId="0" borderId="34" xfId="0" applyFont="1" applyBorder="1" applyAlignment="1" applyProtection="1">
      <alignment vertical="top" wrapText="1"/>
      <protection locked="0"/>
    </xf>
    <xf numFmtId="0" fontId="11" fillId="0" borderId="36" xfId="0" applyFont="1" applyBorder="1" applyAlignment="1" applyProtection="1">
      <alignment vertical="top" wrapText="1"/>
      <protection locked="0"/>
    </xf>
    <xf numFmtId="0" fontId="7" fillId="0" borderId="19" xfId="0" applyFont="1" applyBorder="1" applyAlignment="1" applyProtection="1">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Alignment="1" applyProtection="1">
      <alignment vertical="top"/>
      <protection locked="0"/>
    </xf>
    <xf numFmtId="0" fontId="7" fillId="0" borderId="0" xfId="0" applyFont="1" applyBorder="1" applyAlignment="1" applyProtection="1">
      <alignment vertical="top" wrapText="1"/>
      <protection locked="0"/>
    </xf>
    <xf numFmtId="0" fontId="25"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7" fillId="0" borderId="29" xfId="0" applyFont="1" applyFill="1" applyBorder="1" applyAlignment="1" applyProtection="1">
      <alignment vertical="top" wrapText="1"/>
      <protection locked="0"/>
    </xf>
    <xf numFmtId="0" fontId="7" fillId="0" borderId="30" xfId="0" applyFont="1" applyFill="1" applyBorder="1" applyAlignment="1" applyProtection="1">
      <alignment vertical="top" wrapText="1"/>
      <protection locked="0"/>
    </xf>
    <xf numFmtId="0" fontId="11" fillId="0" borderId="0" xfId="0" applyFont="1" applyAlignment="1" applyProtection="1">
      <alignment horizontal="left" vertical="top"/>
      <protection locked="0"/>
    </xf>
    <xf numFmtId="0" fontId="25" fillId="0" borderId="0" xfId="0" applyFont="1" applyBorder="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1"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1" xfId="0" applyFont="1" applyBorder="1" applyAlignment="1" applyProtection="1">
      <alignment horizontal="left" vertical="top" indent="2"/>
      <protection locked="0"/>
    </xf>
    <xf numFmtId="0" fontId="26"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7" fillId="0" borderId="0" xfId="0" applyFont="1" applyAlignment="1" applyProtection="1">
      <alignment horizontal="left" wrapText="1"/>
      <protection locked="0"/>
    </xf>
    <xf numFmtId="0" fontId="16" fillId="0" borderId="2" xfId="0" applyFont="1" applyBorder="1" applyAlignment="1" applyProtection="1">
      <alignment horizontal="center" vertical="center" wrapText="1"/>
      <protection locked="0"/>
    </xf>
    <xf numFmtId="0" fontId="16" fillId="2" borderId="1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25" xfId="0" applyFont="1" applyFill="1" applyBorder="1" applyAlignment="1" applyProtection="1">
      <alignment horizontal="left" vertical="center" wrapText="1"/>
      <protection locked="0"/>
    </xf>
    <xf numFmtId="0" fontId="16" fillId="0" borderId="12"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2" fillId="7" borderId="0" xfId="0" applyFont="1" applyFill="1" applyBorder="1" applyAlignment="1" applyProtection="1">
      <alignment horizontal="left" vertical="top" wrapText="1"/>
      <protection locked="0"/>
    </xf>
    <xf numFmtId="0" fontId="22" fillId="7" borderId="0" xfId="0" applyFont="1" applyFill="1" applyBorder="1" applyAlignment="1" applyProtection="1">
      <alignment vertical="center" wrapText="1"/>
      <protection locked="0"/>
    </xf>
    <xf numFmtId="0" fontId="28"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wrapText="1"/>
      <protection locked="0"/>
    </xf>
    <xf numFmtId="0" fontId="22" fillId="7" borderId="0" xfId="0" applyFont="1" applyFill="1" applyBorder="1" applyAlignment="1" applyProtection="1">
      <alignment horizontal="left"/>
      <protection locked="0"/>
    </xf>
    <xf numFmtId="0" fontId="11" fillId="0" borderId="0" xfId="0" applyFont="1" applyBorder="1" applyAlignment="1" applyProtection="1">
      <alignment horizontal="left" vertical="top"/>
      <protection locked="0"/>
    </xf>
    <xf numFmtId="0" fontId="11" fillId="0" borderId="14"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25" fillId="0" borderId="14" xfId="0" applyFont="1" applyBorder="1" applyAlignment="1" applyProtection="1">
      <alignment vertical="top" wrapText="1"/>
      <protection locked="0"/>
    </xf>
    <xf numFmtId="0" fontId="25" fillId="0" borderId="29"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7" fillId="0" borderId="29"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2"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25" fillId="0" borderId="21" xfId="0" applyFont="1" applyFill="1" applyBorder="1" applyAlignment="1" applyProtection="1">
      <alignment horizontal="left" vertical="top" wrapText="1"/>
      <protection locked="0"/>
    </xf>
    <xf numFmtId="0" fontId="15" fillId="0" borderId="31"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0" fontId="15" fillId="0" borderId="33"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7" fillId="0" borderId="2" xfId="0" applyFont="1" applyBorder="1" applyAlignment="1" applyProtection="1">
      <alignment horizontal="left" vertical="top" wrapText="1"/>
      <protection locked="0"/>
    </xf>
    <xf numFmtId="0" fontId="22" fillId="7" borderId="0" xfId="0" applyFont="1" applyFill="1" applyBorder="1" applyAlignment="1" applyProtection="1">
      <alignment horizontal="left" wrapText="1"/>
      <protection locked="0"/>
    </xf>
    <xf numFmtId="0" fontId="8" fillId="0" borderId="0" xfId="0" applyFont="1" applyAlignment="1" applyProtection="1">
      <alignment horizontal="center" vertical="center"/>
      <protection locked="0"/>
    </xf>
    <xf numFmtId="0" fontId="4" fillId="2" borderId="2" xfId="0" applyFont="1" applyFill="1" applyBorder="1" applyAlignment="1" applyProtection="1">
      <alignment horizontal="left" vertical="center" wrapText="1"/>
    </xf>
    <xf numFmtId="0" fontId="0" fillId="0" borderId="0" xfId="0" applyProtection="1">
      <protection locked="0"/>
    </xf>
    <xf numFmtId="165" fontId="3" fillId="2" borderId="3" xfId="0" applyNumberFormat="1" applyFont="1" applyFill="1" applyBorder="1" applyAlignment="1" applyProtection="1">
      <alignment horizontal="center" vertical="center" wrapText="1" shrinkToFit="1"/>
    </xf>
    <xf numFmtId="165" fontId="3" fillId="0" borderId="0" xfId="0" applyNumberFormat="1" applyFont="1" applyBorder="1" applyAlignment="1" applyProtection="1">
      <alignment horizontal="center" vertical="center" wrapText="1" shrinkToFit="1"/>
      <protection locked="0"/>
    </xf>
    <xf numFmtId="0" fontId="25" fillId="0" borderId="22" xfId="0" applyFont="1" applyBorder="1" applyAlignment="1" applyProtection="1">
      <alignment horizontal="left" vertical="top" wrapText="1" indent="3"/>
      <protection locked="0"/>
    </xf>
    <xf numFmtId="0" fontId="25" fillId="0" borderId="23" xfId="0" applyFont="1" applyBorder="1" applyAlignment="1" applyProtection="1">
      <alignment horizontal="left" vertical="top" wrapText="1" indent="3"/>
      <protection locked="0"/>
    </xf>
    <xf numFmtId="0" fontId="25" fillId="0" borderId="24" xfId="0" applyFont="1" applyBorder="1" applyAlignment="1" applyProtection="1">
      <alignment horizontal="left" vertical="top" wrapText="1" indent="3"/>
      <protection locked="0"/>
    </xf>
    <xf numFmtId="0" fontId="25" fillId="0" borderId="14" xfId="0" applyFont="1" applyBorder="1" applyAlignment="1" applyProtection="1">
      <alignment horizontal="left" vertical="top" wrapText="1" indent="3"/>
      <protection locked="0"/>
    </xf>
    <xf numFmtId="0" fontId="25" fillId="0" borderId="29" xfId="0" applyFont="1" applyBorder="1" applyAlignment="1" applyProtection="1">
      <alignment horizontal="left" vertical="top" wrapText="1" indent="3"/>
      <protection locked="0"/>
    </xf>
    <xf numFmtId="0" fontId="25" fillId="0" borderId="30" xfId="0" applyFont="1" applyBorder="1" applyAlignment="1" applyProtection="1">
      <alignment horizontal="left" vertical="top" wrapText="1" indent="3"/>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09"/>
  <sheetViews>
    <sheetView tabSelected="1" zoomScale="70" zoomScaleNormal="70" zoomScaleSheetLayoutView="70" zoomScalePageLayoutView="40" workbookViewId="0">
      <selection activeCell="D183" sqref="D183"/>
    </sheetView>
  </sheetViews>
  <sheetFormatPr defaultColWidth="9.109375" defaultRowHeight="21" x14ac:dyDescent="0.4"/>
  <cols>
    <col min="1" max="1" width="9.5546875" style="34" customWidth="1"/>
    <col min="2" max="2" width="71" style="137" customWidth="1"/>
    <col min="3" max="3" width="25" style="34" customWidth="1"/>
    <col min="4" max="4" width="19.88671875" style="34" customWidth="1"/>
    <col min="5" max="5" width="18.6640625" style="34" customWidth="1"/>
    <col min="6" max="7" width="16.6640625" style="34" customWidth="1"/>
    <col min="8" max="16384" width="9.109375" style="1"/>
  </cols>
  <sheetData>
    <row r="1" spans="1:7" ht="31.8" x14ac:dyDescent="0.3">
      <c r="A1" s="194" t="s">
        <v>89</v>
      </c>
      <c r="B1" s="194"/>
      <c r="C1" s="194"/>
      <c r="D1" s="194"/>
      <c r="E1" s="194"/>
      <c r="F1" s="194"/>
      <c r="G1" s="194"/>
    </row>
    <row r="2" spans="1:7" ht="22.5" customHeight="1" x14ac:dyDescent="0.3">
      <c r="A2" s="195" t="s">
        <v>159</v>
      </c>
      <c r="B2" s="195"/>
      <c r="C2" s="195"/>
      <c r="D2" s="195"/>
      <c r="E2" s="195"/>
      <c r="F2" s="195"/>
      <c r="G2" s="195"/>
    </row>
    <row r="3" spans="1:7" ht="22.5" customHeight="1" x14ac:dyDescent="0.3">
      <c r="A3" s="27"/>
      <c r="B3" s="27"/>
      <c r="C3" s="27"/>
      <c r="D3" s="27"/>
      <c r="E3" s="27"/>
      <c r="F3" s="27"/>
      <c r="G3" s="27"/>
    </row>
    <row r="4" spans="1:7" s="141" customFormat="1" ht="26.4" x14ac:dyDescent="0.55000000000000004">
      <c r="A4" s="139" t="s">
        <v>63</v>
      </c>
      <c r="B4" s="139" t="s">
        <v>64</v>
      </c>
      <c r="C4" s="140"/>
      <c r="D4" s="140"/>
      <c r="E4" s="140"/>
      <c r="F4" s="140"/>
      <c r="G4" s="140"/>
    </row>
    <row r="5" spans="1:7" ht="21.6" x14ac:dyDescent="0.3">
      <c r="A5" s="146" t="s">
        <v>141</v>
      </c>
      <c r="B5" s="214" t="s">
        <v>108</v>
      </c>
      <c r="C5" s="214"/>
      <c r="D5" s="214"/>
      <c r="E5" s="214"/>
      <c r="F5" s="214"/>
      <c r="G5" s="215"/>
    </row>
    <row r="6" spans="1:7" ht="43.95" customHeight="1" x14ac:dyDescent="0.3">
      <c r="A6" s="206" t="s">
        <v>215</v>
      </c>
      <c r="B6" s="207"/>
      <c r="C6" s="207"/>
      <c r="D6" s="207"/>
      <c r="E6" s="207"/>
      <c r="F6" s="207"/>
      <c r="G6" s="208"/>
    </row>
    <row r="7" spans="1:7" ht="24.75" customHeight="1" x14ac:dyDescent="0.3">
      <c r="A7" s="206" t="s">
        <v>216</v>
      </c>
      <c r="B7" s="207"/>
      <c r="C7" s="207"/>
      <c r="D7" s="207"/>
      <c r="E7" s="207"/>
      <c r="F7" s="207"/>
      <c r="G7" s="208"/>
    </row>
    <row r="8" spans="1:7" ht="45.6" customHeight="1" x14ac:dyDescent="0.3">
      <c r="A8" s="209" t="s">
        <v>217</v>
      </c>
      <c r="B8" s="210"/>
      <c r="C8" s="210"/>
      <c r="D8" s="210"/>
      <c r="E8" s="210"/>
      <c r="F8" s="210"/>
      <c r="G8" s="211"/>
    </row>
    <row r="9" spans="1:7" ht="25.5" customHeight="1" x14ac:dyDescent="0.3">
      <c r="A9" s="206" t="s">
        <v>218</v>
      </c>
      <c r="B9" s="207"/>
      <c r="C9" s="207"/>
      <c r="D9" s="207"/>
      <c r="E9" s="207"/>
      <c r="F9" s="207"/>
      <c r="G9" s="208"/>
    </row>
    <row r="10" spans="1:7" ht="27" customHeight="1" x14ac:dyDescent="0.3">
      <c r="A10" s="198" t="s">
        <v>219</v>
      </c>
      <c r="B10" s="199"/>
      <c r="C10" s="199"/>
      <c r="D10" s="199"/>
      <c r="E10" s="199"/>
      <c r="F10" s="199"/>
      <c r="G10" s="200"/>
    </row>
    <row r="11" spans="1:7" ht="26.25" customHeight="1" x14ac:dyDescent="0.3">
      <c r="A11" s="28" t="s">
        <v>140</v>
      </c>
      <c r="B11" s="214" t="s">
        <v>109</v>
      </c>
      <c r="C11" s="214"/>
      <c r="D11" s="214"/>
      <c r="E11" s="214"/>
      <c r="F11" s="214"/>
      <c r="G11" s="215"/>
    </row>
    <row r="12" spans="1:7" ht="23.25" customHeight="1" x14ac:dyDescent="0.3">
      <c r="A12" s="198" t="s">
        <v>160</v>
      </c>
      <c r="B12" s="199"/>
      <c r="C12" s="199"/>
      <c r="D12" s="199"/>
      <c r="E12" s="199"/>
      <c r="F12" s="199"/>
      <c r="G12" s="200"/>
    </row>
    <row r="13" spans="1:7" ht="23.25" customHeight="1" x14ac:dyDescent="0.3">
      <c r="A13" s="198" t="s">
        <v>220</v>
      </c>
      <c r="B13" s="199"/>
      <c r="C13" s="199"/>
      <c r="D13" s="199"/>
      <c r="E13" s="199"/>
      <c r="F13" s="199"/>
      <c r="G13" s="200"/>
    </row>
    <row r="14" spans="1:7" ht="23.25" customHeight="1" x14ac:dyDescent="0.3">
      <c r="A14" s="198" t="s">
        <v>133</v>
      </c>
      <c r="B14" s="199"/>
      <c r="C14" s="199"/>
      <c r="D14" s="199"/>
      <c r="E14" s="199"/>
      <c r="F14" s="199"/>
      <c r="G14" s="200"/>
    </row>
    <row r="15" spans="1:7" ht="93.75" customHeight="1" x14ac:dyDescent="0.3">
      <c r="A15" s="198" t="s">
        <v>221</v>
      </c>
      <c r="B15" s="199"/>
      <c r="C15" s="199"/>
      <c r="D15" s="199"/>
      <c r="E15" s="199"/>
      <c r="F15" s="199"/>
      <c r="G15" s="200"/>
    </row>
    <row r="16" spans="1:7" ht="19.5" customHeight="1" x14ac:dyDescent="0.3">
      <c r="A16" s="28" t="s">
        <v>105</v>
      </c>
      <c r="B16" s="214" t="s">
        <v>110</v>
      </c>
      <c r="C16" s="214"/>
      <c r="D16" s="214"/>
      <c r="E16" s="214"/>
      <c r="F16" s="214"/>
      <c r="G16" s="215"/>
    </row>
    <row r="17" spans="1:7" ht="24.75" customHeight="1" x14ac:dyDescent="0.3">
      <c r="A17" s="160" t="s">
        <v>222</v>
      </c>
      <c r="B17" s="160"/>
      <c r="C17" s="160"/>
      <c r="D17" s="160"/>
      <c r="E17" s="160"/>
      <c r="F17" s="160"/>
      <c r="G17" s="160"/>
    </row>
    <row r="18" spans="1:7" ht="22.5" customHeight="1" x14ac:dyDescent="0.3">
      <c r="A18" s="28" t="s">
        <v>107</v>
      </c>
      <c r="B18" s="216" t="s">
        <v>111</v>
      </c>
      <c r="C18" s="216"/>
      <c r="D18" s="216"/>
      <c r="E18" s="216"/>
      <c r="F18" s="216"/>
      <c r="G18" s="217"/>
    </row>
    <row r="19" spans="1:7" ht="22.5" customHeight="1" x14ac:dyDescent="0.3">
      <c r="A19" s="172" t="s">
        <v>106</v>
      </c>
      <c r="B19" s="172"/>
      <c r="C19" s="172"/>
      <c r="D19" s="172"/>
      <c r="E19" s="172"/>
      <c r="F19" s="172"/>
      <c r="G19" s="172"/>
    </row>
    <row r="20" spans="1:7" ht="12" customHeight="1" thickBot="1" x14ac:dyDescent="0.35">
      <c r="A20" s="29"/>
      <c r="B20" s="29"/>
      <c r="C20" s="29"/>
      <c r="D20" s="29"/>
      <c r="E20" s="29"/>
      <c r="F20" s="29"/>
      <c r="G20" s="29"/>
    </row>
    <row r="21" spans="1:7" ht="22.2" thickBot="1" x14ac:dyDescent="0.45">
      <c r="A21" s="30" t="s">
        <v>13</v>
      </c>
      <c r="B21" s="30" t="s">
        <v>61</v>
      </c>
      <c r="D21" s="230">
        <f>C96</f>
        <v>315865</v>
      </c>
      <c r="E21" s="32"/>
      <c r="F21" s="33"/>
    </row>
    <row r="22" spans="1:7" ht="21.6" thickBot="1" x14ac:dyDescent="0.45">
      <c r="A22" s="33" t="s">
        <v>0</v>
      </c>
      <c r="B22" s="33"/>
      <c r="D22" s="231"/>
      <c r="E22" s="32"/>
      <c r="F22" s="33"/>
    </row>
    <row r="23" spans="1:7" ht="54" customHeight="1" thickBot="1" x14ac:dyDescent="0.45">
      <c r="A23" s="173" t="s">
        <v>73</v>
      </c>
      <c r="B23" s="173"/>
      <c r="C23" s="174"/>
      <c r="D23" s="230">
        <f>D96</f>
        <v>284054</v>
      </c>
      <c r="E23" s="32"/>
      <c r="F23" s="33"/>
    </row>
    <row r="24" spans="1:7" ht="24.75" customHeight="1" thickBot="1" x14ac:dyDescent="0.45">
      <c r="A24" s="175" t="s">
        <v>74</v>
      </c>
      <c r="B24" s="175"/>
      <c r="C24" s="176"/>
      <c r="D24" s="230">
        <f>F96</f>
        <v>31811</v>
      </c>
      <c r="E24" s="32"/>
      <c r="F24" s="33"/>
    </row>
    <row r="25" spans="1:7" ht="27.75" customHeight="1" thickBot="1" x14ac:dyDescent="0.45">
      <c r="A25" s="173" t="s">
        <v>75</v>
      </c>
      <c r="B25" s="173"/>
      <c r="C25" s="174"/>
      <c r="D25" s="31"/>
      <c r="E25" s="32"/>
      <c r="F25" s="33"/>
    </row>
    <row r="26" spans="1:7" ht="15.75" hidden="1" customHeight="1" x14ac:dyDescent="0.4">
      <c r="A26" s="33"/>
      <c r="B26" s="33"/>
      <c r="C26" s="33"/>
      <c r="D26" s="33"/>
      <c r="E26" s="33"/>
      <c r="F26" s="33"/>
    </row>
    <row r="27" spans="1:7" ht="25.5" customHeight="1" x14ac:dyDescent="0.4">
      <c r="A27" s="33"/>
      <c r="B27" s="33" t="s">
        <v>19</v>
      </c>
      <c r="C27" s="33"/>
      <c r="D27" s="33"/>
      <c r="E27" s="33"/>
      <c r="F27" s="33"/>
    </row>
    <row r="28" spans="1:7" ht="25.5" customHeight="1" x14ac:dyDescent="0.3">
      <c r="A28" s="35" t="s">
        <v>121</v>
      </c>
      <c r="B28" s="165" t="s">
        <v>122</v>
      </c>
      <c r="C28" s="165"/>
      <c r="D28" s="165"/>
      <c r="E28" s="165"/>
      <c r="F28" s="165"/>
      <c r="G28" s="165"/>
    </row>
    <row r="29" spans="1:7" ht="25.5" customHeight="1" x14ac:dyDescent="0.3">
      <c r="A29" s="171" t="s">
        <v>161</v>
      </c>
      <c r="B29" s="171"/>
      <c r="C29" s="171"/>
      <c r="D29" s="171"/>
      <c r="E29" s="171"/>
      <c r="F29" s="171"/>
      <c r="G29" s="171"/>
    </row>
    <row r="30" spans="1:7" ht="25.5" customHeight="1" x14ac:dyDescent="0.3">
      <c r="A30" s="171" t="s">
        <v>134</v>
      </c>
      <c r="B30" s="171"/>
      <c r="C30" s="171"/>
      <c r="D30" s="171"/>
      <c r="E30" s="171"/>
      <c r="F30" s="171"/>
      <c r="G30" s="171"/>
    </row>
    <row r="31" spans="1:7" ht="25.5" customHeight="1" x14ac:dyDescent="0.3">
      <c r="A31" s="171" t="s">
        <v>135</v>
      </c>
      <c r="B31" s="171"/>
      <c r="C31" s="171"/>
      <c r="D31" s="171"/>
      <c r="E31" s="171"/>
      <c r="F31" s="171"/>
      <c r="G31" s="171"/>
    </row>
    <row r="32" spans="1:7" ht="25.5" customHeight="1" x14ac:dyDescent="0.3">
      <c r="A32" s="171" t="s">
        <v>136</v>
      </c>
      <c r="B32" s="171"/>
      <c r="C32" s="171"/>
      <c r="D32" s="171"/>
      <c r="E32" s="171"/>
      <c r="F32" s="171"/>
      <c r="G32" s="171"/>
    </row>
    <row r="33" spans="1:7" s="141" customFormat="1" ht="26.4" x14ac:dyDescent="0.55000000000000004">
      <c r="A33" s="142" t="s">
        <v>20</v>
      </c>
      <c r="B33" s="142" t="s">
        <v>62</v>
      </c>
      <c r="C33" s="142"/>
      <c r="D33" s="142"/>
      <c r="E33" s="142"/>
      <c r="F33" s="142"/>
      <c r="G33" s="140"/>
    </row>
    <row r="34" spans="1:7" ht="50.25" customHeight="1" x14ac:dyDescent="0.3">
      <c r="A34" s="201" t="s">
        <v>162</v>
      </c>
      <c r="B34" s="202"/>
      <c r="C34" s="202"/>
      <c r="D34" s="202"/>
      <c r="E34" s="202"/>
      <c r="F34" s="202"/>
      <c r="G34" s="203"/>
    </row>
    <row r="35" spans="1:7" ht="136.5" customHeight="1" x14ac:dyDescent="0.3">
      <c r="A35" s="204" t="s">
        <v>184</v>
      </c>
      <c r="B35" s="202"/>
      <c r="C35" s="202"/>
      <c r="D35" s="202"/>
      <c r="E35" s="202"/>
      <c r="F35" s="202"/>
      <c r="G35" s="205"/>
    </row>
    <row r="36" spans="1:7" ht="21.75" customHeight="1" x14ac:dyDescent="0.3">
      <c r="A36" s="36" t="s">
        <v>138</v>
      </c>
      <c r="B36" s="169" t="s">
        <v>119</v>
      </c>
      <c r="C36" s="169"/>
      <c r="D36" s="169"/>
      <c r="E36" s="169"/>
      <c r="F36" s="169"/>
      <c r="G36" s="170"/>
    </row>
    <row r="37" spans="1:7" ht="73.95" customHeight="1" x14ac:dyDescent="0.3">
      <c r="A37" s="218" t="s">
        <v>202</v>
      </c>
      <c r="B37" s="218"/>
      <c r="C37" s="218"/>
      <c r="D37" s="218"/>
      <c r="E37" s="218"/>
      <c r="F37" s="218"/>
      <c r="G37" s="218"/>
    </row>
    <row r="38" spans="1:7" ht="52.2" customHeight="1" x14ac:dyDescent="0.3">
      <c r="A38" s="167" t="s">
        <v>207</v>
      </c>
      <c r="B38" s="167"/>
      <c r="C38" s="167"/>
      <c r="D38" s="167"/>
      <c r="E38" s="167"/>
      <c r="F38" s="167"/>
      <c r="G38" s="167"/>
    </row>
    <row r="39" spans="1:7" ht="30.75" customHeight="1" x14ac:dyDescent="0.3">
      <c r="A39" s="167" t="s">
        <v>208</v>
      </c>
      <c r="B39" s="167"/>
      <c r="C39" s="167"/>
      <c r="D39" s="167"/>
      <c r="E39" s="167"/>
      <c r="F39" s="167"/>
      <c r="G39" s="167"/>
    </row>
    <row r="40" spans="1:7" ht="24" customHeight="1" x14ac:dyDescent="0.3">
      <c r="A40" s="168"/>
      <c r="B40" s="168"/>
      <c r="C40" s="168"/>
      <c r="D40" s="168"/>
      <c r="E40" s="168"/>
      <c r="F40" s="168"/>
      <c r="G40" s="168"/>
    </row>
    <row r="41" spans="1:7" ht="30" customHeight="1" x14ac:dyDescent="0.3">
      <c r="A41" s="163" t="s">
        <v>120</v>
      </c>
      <c r="B41" s="163"/>
      <c r="C41" s="164"/>
      <c r="D41" s="37">
        <f>D187</f>
        <v>130000</v>
      </c>
      <c r="E41" s="147"/>
      <c r="F41" s="147"/>
      <c r="G41" s="147"/>
    </row>
    <row r="42" spans="1:7" ht="34.5" customHeight="1" x14ac:dyDescent="0.3">
      <c r="A42" s="197" t="s">
        <v>139</v>
      </c>
      <c r="B42" s="197"/>
      <c r="C42" s="197"/>
      <c r="D42" s="197"/>
      <c r="E42" s="197"/>
      <c r="F42" s="197"/>
      <c r="G42" s="197"/>
    </row>
    <row r="43" spans="1:7" ht="49.5" customHeight="1" x14ac:dyDescent="0.3">
      <c r="A43" s="179" t="s">
        <v>209</v>
      </c>
      <c r="B43" s="179"/>
      <c r="C43" s="179"/>
      <c r="D43" s="179"/>
      <c r="E43" s="179"/>
      <c r="F43" s="179"/>
      <c r="G43" s="179"/>
    </row>
    <row r="44" spans="1:7" ht="22.5" customHeight="1" x14ac:dyDescent="0.3">
      <c r="A44" s="169" t="s">
        <v>131</v>
      </c>
      <c r="B44" s="169"/>
      <c r="C44" s="169"/>
      <c r="D44" s="169"/>
      <c r="E44" s="169"/>
      <c r="F44" s="170"/>
      <c r="G44" s="38"/>
    </row>
    <row r="45" spans="1:7" ht="25.95" customHeight="1" x14ac:dyDescent="0.3">
      <c r="A45" s="212" t="s">
        <v>163</v>
      </c>
      <c r="B45" s="212"/>
      <c r="C45" s="212"/>
      <c r="D45" s="212"/>
      <c r="E45" s="212"/>
      <c r="F45" s="212"/>
      <c r="G45" s="212"/>
    </row>
    <row r="46" spans="1:7" x14ac:dyDescent="0.3">
      <c r="A46" s="213"/>
      <c r="B46" s="213"/>
      <c r="C46" s="213"/>
      <c r="D46" s="213"/>
      <c r="E46" s="213"/>
      <c r="F46" s="213"/>
      <c r="G46" s="213"/>
    </row>
    <row r="47" spans="1:7" s="141" customFormat="1" ht="21" customHeight="1" x14ac:dyDescent="0.55000000000000004">
      <c r="A47" s="196" t="s">
        <v>21</v>
      </c>
      <c r="B47" s="196"/>
      <c r="C47" s="196"/>
      <c r="D47" s="196"/>
      <c r="E47" s="196"/>
      <c r="F47" s="196"/>
      <c r="G47" s="140"/>
    </row>
    <row r="48" spans="1:7" ht="18.75" customHeight="1" x14ac:dyDescent="0.3">
      <c r="A48" s="39" t="s">
        <v>124</v>
      </c>
      <c r="B48" s="166" t="s">
        <v>123</v>
      </c>
      <c r="C48" s="166"/>
      <c r="D48" s="166"/>
      <c r="E48" s="166"/>
      <c r="F48" s="166"/>
      <c r="G48" s="166"/>
    </row>
    <row r="49" spans="1:7" ht="18.75" customHeight="1" x14ac:dyDescent="0.3">
      <c r="A49" s="232" t="s">
        <v>166</v>
      </c>
      <c r="B49" s="233"/>
      <c r="C49" s="233"/>
      <c r="D49" s="233"/>
      <c r="E49" s="233"/>
      <c r="F49" s="233"/>
      <c r="G49" s="234"/>
    </row>
    <row r="50" spans="1:7" ht="18.75" customHeight="1" x14ac:dyDescent="0.3">
      <c r="A50" s="235" t="s">
        <v>164</v>
      </c>
      <c r="B50" s="236"/>
      <c r="C50" s="236"/>
      <c r="D50" s="236"/>
      <c r="E50" s="236"/>
      <c r="F50" s="236"/>
      <c r="G50" s="237"/>
    </row>
    <row r="51" spans="1:7" ht="18.75" customHeight="1" x14ac:dyDescent="0.3">
      <c r="A51" s="235" t="s">
        <v>165</v>
      </c>
      <c r="B51" s="236"/>
      <c r="C51" s="236"/>
      <c r="D51" s="236"/>
      <c r="E51" s="236"/>
      <c r="F51" s="236"/>
      <c r="G51" s="237"/>
    </row>
    <row r="52" spans="1:7" ht="18.75" customHeight="1" x14ac:dyDescent="0.3">
      <c r="A52" s="235" t="s">
        <v>167</v>
      </c>
      <c r="B52" s="236"/>
      <c r="C52" s="236"/>
      <c r="D52" s="236"/>
      <c r="E52" s="236"/>
      <c r="F52" s="236"/>
      <c r="G52" s="237"/>
    </row>
    <row r="53" spans="1:7" ht="18.75" customHeight="1" x14ac:dyDescent="0.3">
      <c r="A53" s="235" t="s">
        <v>168</v>
      </c>
      <c r="B53" s="236"/>
      <c r="C53" s="236"/>
      <c r="D53" s="236"/>
      <c r="E53" s="236"/>
      <c r="F53" s="236"/>
      <c r="G53" s="237"/>
    </row>
    <row r="54" spans="1:7" ht="18.75" customHeight="1" x14ac:dyDescent="0.3">
      <c r="A54" s="235" t="s">
        <v>169</v>
      </c>
      <c r="B54" s="236"/>
      <c r="C54" s="236"/>
      <c r="D54" s="236"/>
      <c r="E54" s="236"/>
      <c r="F54" s="236"/>
      <c r="G54" s="237"/>
    </row>
    <row r="55" spans="1:7" ht="13.5" hidden="1" customHeight="1" x14ac:dyDescent="0.3">
      <c r="A55" s="235"/>
      <c r="B55" s="236"/>
      <c r="C55" s="236"/>
      <c r="D55" s="236"/>
      <c r="E55" s="236"/>
      <c r="F55" s="236"/>
      <c r="G55" s="237"/>
    </row>
    <row r="56" spans="1:7" ht="8.25" hidden="1" customHeight="1" x14ac:dyDescent="0.3">
      <c r="A56" s="235"/>
      <c r="B56" s="236"/>
      <c r="C56" s="236"/>
      <c r="D56" s="236"/>
      <c r="E56" s="236"/>
      <c r="F56" s="236"/>
      <c r="G56" s="237"/>
    </row>
    <row r="57" spans="1:7" ht="23.25" customHeight="1" x14ac:dyDescent="0.3">
      <c r="A57" s="235" t="s">
        <v>170</v>
      </c>
      <c r="B57" s="236"/>
      <c r="C57" s="236"/>
      <c r="D57" s="236"/>
      <c r="E57" s="236"/>
      <c r="F57" s="236"/>
      <c r="G57" s="237"/>
    </row>
    <row r="58" spans="1:7" ht="23.25" customHeight="1" x14ac:dyDescent="0.3">
      <c r="A58" s="235" t="s">
        <v>172</v>
      </c>
      <c r="B58" s="236"/>
      <c r="C58" s="236"/>
      <c r="D58" s="236"/>
      <c r="E58" s="236"/>
      <c r="F58" s="236"/>
      <c r="G58" s="237"/>
    </row>
    <row r="59" spans="1:7" ht="23.25" customHeight="1" x14ac:dyDescent="0.3">
      <c r="A59" s="235" t="s">
        <v>171</v>
      </c>
      <c r="B59" s="236"/>
      <c r="C59" s="236"/>
      <c r="D59" s="236"/>
      <c r="E59" s="236"/>
      <c r="F59" s="236"/>
      <c r="G59" s="237"/>
    </row>
    <row r="60" spans="1:7" ht="15.75" customHeight="1" x14ac:dyDescent="0.3">
      <c r="A60" s="159"/>
      <c r="B60" s="160"/>
      <c r="C60" s="160"/>
      <c r="D60" s="160"/>
      <c r="E60" s="160"/>
      <c r="F60" s="160"/>
      <c r="G60" s="161"/>
    </row>
    <row r="61" spans="1:7" ht="24.75" customHeight="1" x14ac:dyDescent="0.45">
      <c r="A61" s="40" t="s">
        <v>125</v>
      </c>
      <c r="B61" s="162" t="s">
        <v>126</v>
      </c>
      <c r="C61" s="162"/>
      <c r="D61" s="162"/>
      <c r="E61" s="162"/>
      <c r="F61" s="162"/>
      <c r="G61" s="162"/>
    </row>
    <row r="62" spans="1:7" ht="286.95" customHeight="1" x14ac:dyDescent="0.3">
      <c r="A62" s="219" t="s">
        <v>173</v>
      </c>
      <c r="B62" s="220"/>
      <c r="C62" s="220"/>
      <c r="D62" s="220"/>
      <c r="E62" s="220"/>
      <c r="F62" s="220"/>
      <c r="G62" s="221"/>
    </row>
    <row r="63" spans="1:7" ht="122.4" customHeight="1" x14ac:dyDescent="0.3">
      <c r="A63" s="222" t="s">
        <v>174</v>
      </c>
      <c r="B63" s="223"/>
      <c r="C63" s="223"/>
      <c r="D63" s="223"/>
      <c r="E63" s="223"/>
      <c r="F63" s="223"/>
      <c r="G63" s="224"/>
    </row>
    <row r="64" spans="1:7" ht="50.25" customHeight="1" x14ac:dyDescent="0.3">
      <c r="A64" s="225" t="s">
        <v>71</v>
      </c>
      <c r="B64" s="225"/>
      <c r="C64" s="41" t="s">
        <v>16</v>
      </c>
      <c r="D64" s="41" t="s">
        <v>17</v>
      </c>
      <c r="E64" s="41" t="s">
        <v>14</v>
      </c>
      <c r="F64" s="41" t="s">
        <v>15</v>
      </c>
      <c r="G64" s="41" t="s">
        <v>14</v>
      </c>
    </row>
    <row r="65" spans="1:10" ht="50.25" customHeight="1" x14ac:dyDescent="0.3">
      <c r="A65" s="42">
        <v>1</v>
      </c>
      <c r="B65" s="43" t="s">
        <v>69</v>
      </c>
      <c r="C65" s="44"/>
      <c r="D65" s="45"/>
      <c r="E65" s="46">
        <f>C65*D65</f>
        <v>0</v>
      </c>
      <c r="F65" s="46">
        <f>E65*0.34</f>
        <v>0</v>
      </c>
      <c r="G65" s="47">
        <f>E65+F65</f>
        <v>0</v>
      </c>
    </row>
    <row r="66" spans="1:10" ht="21.75" customHeight="1" x14ac:dyDescent="0.3">
      <c r="A66" s="43"/>
      <c r="B66" s="43" t="s">
        <v>70</v>
      </c>
      <c r="C66" s="43"/>
      <c r="D66" s="43"/>
      <c r="E66" s="43"/>
      <c r="F66" s="43"/>
      <c r="G66" s="47">
        <f>G65</f>
        <v>0</v>
      </c>
    </row>
    <row r="67" spans="1:10" ht="21.75" customHeight="1" x14ac:dyDescent="0.3">
      <c r="A67" s="32"/>
      <c r="B67" s="32"/>
      <c r="C67" s="32"/>
      <c r="D67" s="32"/>
      <c r="E67" s="32"/>
      <c r="F67" s="32"/>
      <c r="G67" s="32"/>
      <c r="H67" s="16"/>
      <c r="I67" s="16"/>
      <c r="J67" s="16"/>
    </row>
    <row r="68" spans="1:10" ht="21.6" x14ac:dyDescent="0.45">
      <c r="A68" s="48" t="s">
        <v>1</v>
      </c>
      <c r="B68" s="49" t="s">
        <v>80</v>
      </c>
    </row>
    <row r="69" spans="1:10" ht="249.75" customHeight="1" x14ac:dyDescent="0.3">
      <c r="A69" s="206" t="s">
        <v>206</v>
      </c>
      <c r="B69" s="207"/>
      <c r="C69" s="207"/>
      <c r="D69" s="207"/>
      <c r="E69" s="207"/>
      <c r="F69" s="207"/>
      <c r="G69" s="208"/>
    </row>
    <row r="70" spans="1:10" ht="45.75" customHeight="1" x14ac:dyDescent="0.3">
      <c r="A70" s="206" t="s">
        <v>211</v>
      </c>
      <c r="B70" s="207"/>
      <c r="C70" s="207"/>
      <c r="D70" s="207"/>
      <c r="E70" s="207"/>
      <c r="F70" s="207"/>
      <c r="G70" s="208"/>
    </row>
    <row r="71" spans="1:10" ht="45" customHeight="1" x14ac:dyDescent="0.3">
      <c r="A71" s="206" t="s">
        <v>210</v>
      </c>
      <c r="B71" s="207"/>
      <c r="C71" s="207"/>
      <c r="D71" s="207"/>
      <c r="E71" s="207"/>
      <c r="F71" s="207"/>
      <c r="G71" s="208"/>
    </row>
    <row r="72" spans="1:10" ht="28.5" customHeight="1" x14ac:dyDescent="0.3">
      <c r="A72" s="206" t="s">
        <v>204</v>
      </c>
      <c r="B72" s="207"/>
      <c r="C72" s="207"/>
      <c r="D72" s="207"/>
      <c r="E72" s="207"/>
      <c r="F72" s="207"/>
      <c r="G72" s="208"/>
    </row>
    <row r="73" spans="1:10" ht="32.25" customHeight="1" x14ac:dyDescent="0.3">
      <c r="A73" s="206" t="s">
        <v>203</v>
      </c>
      <c r="B73" s="207"/>
      <c r="C73" s="207"/>
      <c r="D73" s="207"/>
      <c r="E73" s="207"/>
      <c r="F73" s="207"/>
      <c r="G73" s="208"/>
    </row>
    <row r="74" spans="1:10" ht="18.75" customHeight="1" x14ac:dyDescent="0.3">
      <c r="A74" s="50"/>
      <c r="B74" s="50"/>
      <c r="C74" s="50"/>
      <c r="D74" s="50"/>
      <c r="E74" s="50"/>
      <c r="F74" s="50"/>
      <c r="G74" s="50"/>
    </row>
    <row r="75" spans="1:10" s="141" customFormat="1" ht="26.4" x14ac:dyDescent="0.55000000000000004">
      <c r="A75" s="140">
        <v>4</v>
      </c>
      <c r="B75" s="226" t="s">
        <v>65</v>
      </c>
      <c r="C75" s="226"/>
      <c r="D75" s="143"/>
      <c r="E75" s="143"/>
      <c r="F75" s="143"/>
      <c r="G75" s="143"/>
    </row>
    <row r="76" spans="1:10" ht="21.6" x14ac:dyDescent="0.45">
      <c r="A76" s="180" t="s">
        <v>23</v>
      </c>
      <c r="B76" s="180"/>
      <c r="C76" s="180"/>
      <c r="D76" s="180"/>
      <c r="E76" s="180"/>
      <c r="F76" s="180"/>
      <c r="G76" s="180"/>
    </row>
    <row r="77" spans="1:10" s="4" customFormat="1" x14ac:dyDescent="0.4">
      <c r="A77" s="51"/>
      <c r="B77" s="51"/>
      <c r="C77" s="52" t="s">
        <v>24</v>
      </c>
      <c r="D77" s="51"/>
      <c r="E77" s="51"/>
      <c r="F77" s="51"/>
      <c r="G77" s="51"/>
    </row>
    <row r="78" spans="1:10" s="3" customFormat="1" ht="40.799999999999997" x14ac:dyDescent="0.35">
      <c r="A78" s="53" t="s">
        <v>35</v>
      </c>
      <c r="B78" s="54" t="s">
        <v>2</v>
      </c>
      <c r="C78" s="54" t="s">
        <v>22</v>
      </c>
      <c r="D78" s="55"/>
      <c r="E78" s="55"/>
      <c r="F78" s="55"/>
      <c r="G78" s="55"/>
    </row>
    <row r="79" spans="1:10" s="5" customFormat="1" x14ac:dyDescent="0.4">
      <c r="A79" s="56">
        <v>1</v>
      </c>
      <c r="B79" s="56">
        <v>2</v>
      </c>
      <c r="C79" s="56">
        <v>3</v>
      </c>
      <c r="D79" s="57"/>
      <c r="E79" s="57"/>
      <c r="F79" s="57"/>
      <c r="G79" s="57"/>
    </row>
    <row r="80" spans="1:10" s="5" customFormat="1" ht="40.799999999999997" x14ac:dyDescent="0.4">
      <c r="A80" s="54">
        <v>1</v>
      </c>
      <c r="B80" s="58" t="s">
        <v>95</v>
      </c>
      <c r="C80" s="59"/>
      <c r="D80" s="57"/>
      <c r="E80" s="57"/>
      <c r="F80" s="57"/>
      <c r="G80" s="57"/>
    </row>
    <row r="81" spans="1:256" s="4" customFormat="1" x14ac:dyDescent="0.35">
      <c r="A81" s="61"/>
      <c r="B81" s="62" t="s">
        <v>3</v>
      </c>
      <c r="C81" s="63">
        <f>SUM(C80:C80)</f>
        <v>0</v>
      </c>
      <c r="D81" s="64"/>
      <c r="E81" s="64"/>
      <c r="F81" s="64"/>
      <c r="G81" s="64"/>
    </row>
    <row r="82" spans="1:256" s="5" customFormat="1" ht="17.25" customHeight="1" x14ac:dyDescent="0.4">
      <c r="A82" s="57"/>
      <c r="B82" s="65"/>
      <c r="C82" s="65"/>
      <c r="D82" s="57"/>
      <c r="E82" s="57"/>
      <c r="F82" s="57"/>
      <c r="G82" s="57"/>
    </row>
    <row r="83" spans="1:256" s="6" customFormat="1" ht="21.6" x14ac:dyDescent="0.45">
      <c r="A83" s="180" t="s">
        <v>25</v>
      </c>
      <c r="B83" s="180"/>
      <c r="C83" s="180"/>
      <c r="D83" s="180"/>
      <c r="E83" s="180"/>
      <c r="F83" s="180"/>
      <c r="G83" s="180"/>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1"/>
      <c r="BB83" s="191"/>
      <c r="BC83" s="191"/>
      <c r="BD83" s="191"/>
      <c r="BE83" s="191"/>
      <c r="BF83" s="191"/>
      <c r="BG83" s="191"/>
      <c r="BH83" s="191"/>
      <c r="BI83" s="191"/>
      <c r="BJ83" s="191"/>
      <c r="BK83" s="191"/>
      <c r="BL83" s="191"/>
      <c r="BM83" s="191"/>
      <c r="BN83" s="191"/>
      <c r="BO83" s="191"/>
      <c r="BP83" s="191"/>
      <c r="BQ83" s="191"/>
      <c r="BR83" s="191"/>
      <c r="BS83" s="191"/>
      <c r="BT83" s="191"/>
      <c r="BU83" s="191"/>
      <c r="BV83" s="191"/>
      <c r="BW83" s="191"/>
      <c r="BX83" s="191"/>
      <c r="BY83" s="191"/>
      <c r="BZ83" s="191"/>
      <c r="CA83" s="191"/>
      <c r="CB83" s="191"/>
      <c r="CC83" s="191"/>
      <c r="CD83" s="191"/>
      <c r="CE83" s="191"/>
      <c r="CF83" s="191"/>
      <c r="CG83" s="191"/>
      <c r="CH83" s="191"/>
      <c r="CI83" s="191"/>
      <c r="CJ83" s="191"/>
      <c r="CK83" s="191"/>
      <c r="CL83" s="191"/>
      <c r="CM83" s="191"/>
      <c r="CN83" s="191"/>
      <c r="CO83" s="191"/>
      <c r="CP83" s="191"/>
      <c r="CQ83" s="191"/>
      <c r="CR83" s="191"/>
      <c r="CS83" s="191"/>
      <c r="CT83" s="191"/>
      <c r="CU83" s="191"/>
      <c r="CV83" s="191"/>
      <c r="CW83" s="191"/>
      <c r="CX83" s="191"/>
      <c r="CY83" s="191"/>
      <c r="CZ83" s="191"/>
      <c r="DA83" s="191"/>
      <c r="DB83" s="191"/>
      <c r="DC83" s="191"/>
      <c r="DD83" s="191"/>
      <c r="DE83" s="191"/>
      <c r="DF83" s="191"/>
      <c r="DG83" s="191"/>
      <c r="DH83" s="191"/>
      <c r="DI83" s="191"/>
      <c r="DJ83" s="191"/>
      <c r="DK83" s="191"/>
      <c r="DL83" s="191"/>
      <c r="DM83" s="191"/>
      <c r="DN83" s="191"/>
      <c r="DO83" s="191"/>
      <c r="DP83" s="191"/>
      <c r="DQ83" s="191"/>
      <c r="DR83" s="191"/>
      <c r="DS83" s="191"/>
      <c r="DT83" s="191"/>
      <c r="DU83" s="191"/>
      <c r="DV83" s="191"/>
      <c r="DW83" s="191"/>
      <c r="DX83" s="191"/>
      <c r="DY83" s="191"/>
      <c r="DZ83" s="191"/>
      <c r="EA83" s="191"/>
      <c r="EB83" s="191"/>
      <c r="EC83" s="191"/>
      <c r="ED83" s="191"/>
      <c r="EE83" s="191"/>
      <c r="EF83" s="191"/>
      <c r="EG83" s="191"/>
      <c r="EH83" s="191"/>
      <c r="EI83" s="191"/>
      <c r="EJ83" s="191"/>
      <c r="EK83" s="191"/>
      <c r="EL83" s="191"/>
      <c r="EM83" s="191"/>
      <c r="EN83" s="191"/>
      <c r="EO83" s="191"/>
      <c r="EP83" s="191"/>
      <c r="EQ83" s="191"/>
      <c r="ER83" s="191"/>
      <c r="ES83" s="191"/>
      <c r="ET83" s="191"/>
      <c r="EU83" s="191"/>
      <c r="EV83" s="191"/>
      <c r="EW83" s="191"/>
      <c r="EX83" s="191"/>
      <c r="EY83" s="191"/>
      <c r="EZ83" s="191"/>
      <c r="FA83" s="191"/>
      <c r="FB83" s="191"/>
      <c r="FC83" s="191"/>
      <c r="FD83" s="191"/>
      <c r="FE83" s="191"/>
      <c r="FF83" s="191"/>
      <c r="FG83" s="191"/>
      <c r="FH83" s="191"/>
      <c r="FI83" s="191"/>
      <c r="FJ83" s="191"/>
      <c r="FK83" s="191"/>
      <c r="FL83" s="191"/>
      <c r="FM83" s="191"/>
      <c r="FN83" s="191"/>
      <c r="FO83" s="191"/>
      <c r="FP83" s="191"/>
      <c r="FQ83" s="191"/>
      <c r="FR83" s="191"/>
      <c r="FS83" s="191"/>
      <c r="FT83" s="191"/>
      <c r="FU83" s="191"/>
      <c r="FV83" s="191"/>
      <c r="FW83" s="191"/>
      <c r="FX83" s="191"/>
      <c r="FY83" s="191"/>
      <c r="FZ83" s="191"/>
      <c r="GA83" s="191"/>
      <c r="GB83" s="191"/>
      <c r="GC83" s="191"/>
      <c r="GD83" s="191"/>
      <c r="GE83" s="191"/>
      <c r="GF83" s="191"/>
      <c r="GG83" s="191"/>
      <c r="GH83" s="191"/>
      <c r="GI83" s="191"/>
      <c r="GJ83" s="191"/>
      <c r="GK83" s="191"/>
      <c r="GL83" s="191"/>
      <c r="GM83" s="191"/>
      <c r="GN83" s="191"/>
      <c r="GO83" s="191"/>
      <c r="GP83" s="191"/>
      <c r="GQ83" s="191"/>
      <c r="GR83" s="191"/>
      <c r="GS83" s="191"/>
      <c r="GT83" s="191"/>
      <c r="GU83" s="191"/>
      <c r="GV83" s="191"/>
      <c r="GW83" s="191"/>
      <c r="GX83" s="191"/>
      <c r="GY83" s="191"/>
      <c r="GZ83" s="191"/>
      <c r="HA83" s="191"/>
      <c r="HB83" s="191"/>
      <c r="HC83" s="191"/>
      <c r="HD83" s="191"/>
      <c r="HE83" s="191"/>
      <c r="HF83" s="191"/>
      <c r="HG83" s="191"/>
      <c r="HH83" s="191"/>
      <c r="HI83" s="191"/>
      <c r="HJ83" s="191"/>
      <c r="HK83" s="191"/>
      <c r="HL83" s="191"/>
      <c r="HM83" s="191"/>
      <c r="HN83" s="191"/>
      <c r="HO83" s="191"/>
      <c r="HP83" s="191"/>
      <c r="HQ83" s="191"/>
      <c r="HR83" s="191"/>
      <c r="HS83" s="191"/>
      <c r="HT83" s="191"/>
      <c r="HU83" s="191"/>
      <c r="HV83" s="191"/>
      <c r="HW83" s="191"/>
      <c r="HX83" s="191"/>
      <c r="HY83" s="191"/>
      <c r="HZ83" s="191"/>
      <c r="IA83" s="191"/>
      <c r="IB83" s="191"/>
      <c r="IC83" s="191"/>
      <c r="ID83" s="191"/>
      <c r="IE83" s="191"/>
      <c r="IF83" s="191"/>
      <c r="IG83" s="191"/>
      <c r="IH83" s="191"/>
      <c r="II83" s="191"/>
      <c r="IJ83" s="191"/>
      <c r="IK83" s="191"/>
      <c r="IL83" s="191"/>
      <c r="IM83" s="191"/>
      <c r="IN83" s="191"/>
      <c r="IO83" s="191"/>
      <c r="IP83" s="191"/>
      <c r="IQ83" s="191"/>
      <c r="IR83" s="191"/>
      <c r="IS83" s="191"/>
      <c r="IT83" s="191"/>
      <c r="IU83" s="191"/>
      <c r="IV83" s="191"/>
    </row>
    <row r="84" spans="1:256" s="4" customFormat="1" x14ac:dyDescent="0.4">
      <c r="A84" s="66"/>
      <c r="B84" s="66"/>
      <c r="C84" s="66"/>
      <c r="D84" s="67" t="s">
        <v>27</v>
      </c>
      <c r="E84" s="66"/>
      <c r="F84" s="64"/>
      <c r="G84" s="64"/>
    </row>
    <row r="85" spans="1:256" s="4" customFormat="1" ht="20.399999999999999" x14ac:dyDescent="0.35">
      <c r="A85" s="192" t="s">
        <v>35</v>
      </c>
      <c r="B85" s="192" t="s">
        <v>4</v>
      </c>
      <c r="C85" s="192" t="s">
        <v>22</v>
      </c>
      <c r="D85" s="181" t="s">
        <v>26</v>
      </c>
      <c r="E85" s="181"/>
      <c r="F85" s="181"/>
      <c r="G85" s="64"/>
    </row>
    <row r="86" spans="1:256" s="4" customFormat="1" ht="123" x14ac:dyDescent="0.35">
      <c r="A86" s="193"/>
      <c r="B86" s="193"/>
      <c r="C86" s="193"/>
      <c r="D86" s="54" t="s">
        <v>84</v>
      </c>
      <c r="E86" s="54" t="s">
        <v>127</v>
      </c>
      <c r="F86" s="54" t="s">
        <v>83</v>
      </c>
      <c r="G86" s="64"/>
    </row>
    <row r="87" spans="1:256" s="4" customFormat="1" x14ac:dyDescent="0.35">
      <c r="A87" s="68">
        <v>1</v>
      </c>
      <c r="B87" s="69">
        <v>2</v>
      </c>
      <c r="C87" s="69">
        <v>3</v>
      </c>
      <c r="D87" s="69">
        <v>4</v>
      </c>
      <c r="E87" s="69">
        <v>5</v>
      </c>
      <c r="F87" s="69">
        <v>6</v>
      </c>
      <c r="G87" s="64"/>
    </row>
    <row r="88" spans="1:256" s="4" customFormat="1" ht="46.5" customHeight="1" x14ac:dyDescent="0.35">
      <c r="A88" s="54">
        <v>1</v>
      </c>
      <c r="B88" s="58" t="s">
        <v>143</v>
      </c>
      <c r="C88" s="71">
        <f>C132</f>
        <v>0</v>
      </c>
      <c r="D88" s="59"/>
      <c r="E88" s="70">
        <f>IF(D88=0,0,D88/$D$96)</f>
        <v>0</v>
      </c>
      <c r="F88" s="71">
        <f>C88-D88</f>
        <v>0</v>
      </c>
      <c r="G88" s="64"/>
    </row>
    <row r="89" spans="1:256" s="4" customFormat="1" ht="46.5" customHeight="1" x14ac:dyDescent="0.35">
      <c r="A89" s="54">
        <v>2</v>
      </c>
      <c r="B89" s="58" t="s">
        <v>95</v>
      </c>
      <c r="C89" s="71">
        <f>C80</f>
        <v>0</v>
      </c>
      <c r="D89" s="59"/>
      <c r="E89" s="70">
        <f t="shared" ref="E89:E90" si="0">IF(D89=0,0,D89/$D$96)</f>
        <v>0</v>
      </c>
      <c r="F89" s="71">
        <f t="shared" ref="F89:F90" si="1">C89-D89</f>
        <v>0</v>
      </c>
      <c r="G89" s="64"/>
    </row>
    <row r="90" spans="1:256" s="4" customFormat="1" ht="46.5" customHeight="1" x14ac:dyDescent="0.35">
      <c r="A90" s="54"/>
      <c r="B90" s="58" t="s">
        <v>137</v>
      </c>
      <c r="C90" s="71">
        <f>C133</f>
        <v>396</v>
      </c>
      <c r="D90" s="59"/>
      <c r="E90" s="70">
        <f t="shared" si="0"/>
        <v>0</v>
      </c>
      <c r="F90" s="71">
        <f t="shared" si="1"/>
        <v>396</v>
      </c>
      <c r="G90" s="64"/>
    </row>
    <row r="91" spans="1:256" s="4" customFormat="1" ht="46.5" customHeight="1" x14ac:dyDescent="0.35">
      <c r="A91" s="54">
        <v>4</v>
      </c>
      <c r="B91" s="58" t="s">
        <v>97</v>
      </c>
      <c r="C91" s="71">
        <f>D125</f>
        <v>284054</v>
      </c>
      <c r="D91" s="59">
        <v>284054</v>
      </c>
      <c r="E91" s="70">
        <f>IF(D91=0,0,D91/$D$96)</f>
        <v>1</v>
      </c>
      <c r="F91" s="71">
        <f t="shared" ref="F91:F95" si="2">C91-D91</f>
        <v>0</v>
      </c>
      <c r="G91" s="64"/>
    </row>
    <row r="92" spans="1:256" s="4" customFormat="1" ht="46.5" customHeight="1" x14ac:dyDescent="0.35">
      <c r="A92" s="54">
        <v>5</v>
      </c>
      <c r="B92" s="58" t="s">
        <v>28</v>
      </c>
      <c r="C92" s="71">
        <f>F152</f>
        <v>22265</v>
      </c>
      <c r="D92" s="59"/>
      <c r="E92" s="70">
        <f>IF(D92=0,0,D92/$D$96)</f>
        <v>0</v>
      </c>
      <c r="F92" s="71">
        <f t="shared" si="2"/>
        <v>22265</v>
      </c>
      <c r="G92" s="64"/>
    </row>
    <row r="93" spans="1:256" s="4" customFormat="1" ht="46.5" customHeight="1" x14ac:dyDescent="0.35">
      <c r="A93" s="54">
        <v>3</v>
      </c>
      <c r="B93" s="58" t="s">
        <v>96</v>
      </c>
      <c r="C93" s="71">
        <f>C81-C80</f>
        <v>0</v>
      </c>
      <c r="D93" s="59"/>
      <c r="E93" s="70">
        <f>IF(D93=0,0,D93/$D$96)</f>
        <v>0</v>
      </c>
      <c r="F93" s="71">
        <f>C93-D93</f>
        <v>0</v>
      </c>
      <c r="G93" s="64"/>
    </row>
    <row r="94" spans="1:256" s="4" customFormat="1" ht="46.5" customHeight="1" x14ac:dyDescent="0.35">
      <c r="A94" s="54">
        <v>6</v>
      </c>
      <c r="B94" s="58" t="s">
        <v>76</v>
      </c>
      <c r="C94" s="71">
        <f>G66</f>
        <v>0</v>
      </c>
      <c r="D94" s="59"/>
      <c r="E94" s="70">
        <f>IF(D94=0,0,D94/$D$96)</f>
        <v>0</v>
      </c>
      <c r="F94" s="71">
        <f t="shared" si="2"/>
        <v>0</v>
      </c>
      <c r="G94" s="64"/>
    </row>
    <row r="95" spans="1:256" s="4" customFormat="1" ht="46.5" customHeight="1" x14ac:dyDescent="0.35">
      <c r="A95" s="54">
        <v>7</v>
      </c>
      <c r="B95" s="58" t="s">
        <v>77</v>
      </c>
      <c r="C95" s="71">
        <f>C137-C133-C132</f>
        <v>9150</v>
      </c>
      <c r="D95" s="59"/>
      <c r="E95" s="70">
        <f>IF(D95=0,0,D95/$D$96)</f>
        <v>0</v>
      </c>
      <c r="F95" s="71">
        <f t="shared" si="2"/>
        <v>9150</v>
      </c>
      <c r="G95" s="64"/>
    </row>
    <row r="96" spans="1:256" s="3" customFormat="1" ht="46.5" customHeight="1" x14ac:dyDescent="0.25">
      <c r="A96" s="72"/>
      <c r="B96" s="60" t="s">
        <v>6</v>
      </c>
      <c r="C96" s="71">
        <f>SUM(C88:C95)</f>
        <v>315865</v>
      </c>
      <c r="D96" s="71">
        <f>SUM(D88:D95)</f>
        <v>284054</v>
      </c>
      <c r="E96" s="70">
        <v>1</v>
      </c>
      <c r="F96" s="71">
        <f>SUM(F88:F95)</f>
        <v>31811</v>
      </c>
      <c r="G96" s="55"/>
    </row>
    <row r="97" spans="1:256" s="7" customFormat="1" ht="15.75" customHeight="1" x14ac:dyDescent="0.25">
      <c r="A97" s="73"/>
      <c r="B97" s="73"/>
      <c r="C97" s="73"/>
      <c r="D97" s="73"/>
      <c r="E97" s="73"/>
      <c r="F97" s="73"/>
      <c r="G97" s="73"/>
    </row>
    <row r="98" spans="1:256" s="7" customFormat="1" ht="15.75" customHeight="1" x14ac:dyDescent="0.25">
      <c r="A98" s="74"/>
      <c r="B98" s="177" t="s">
        <v>212</v>
      </c>
      <c r="C98" s="177"/>
      <c r="D98" s="177"/>
      <c r="E98" s="177"/>
      <c r="F98" s="177"/>
      <c r="G98" s="73"/>
    </row>
    <row r="99" spans="1:256" s="7" customFormat="1" ht="27.75" customHeight="1" x14ac:dyDescent="0.25">
      <c r="A99" s="74"/>
      <c r="B99" s="177" t="s">
        <v>90</v>
      </c>
      <c r="C99" s="177"/>
      <c r="D99" s="177"/>
      <c r="E99" s="177"/>
      <c r="F99" s="177"/>
      <c r="G99" s="73"/>
    </row>
    <row r="100" spans="1:256" s="7" customFormat="1" ht="16.5" customHeight="1" x14ac:dyDescent="0.25">
      <c r="A100" s="74"/>
      <c r="B100" s="177" t="s">
        <v>91</v>
      </c>
      <c r="C100" s="177"/>
      <c r="D100" s="177"/>
      <c r="E100" s="177"/>
      <c r="F100" s="177"/>
      <c r="G100" s="73"/>
    </row>
    <row r="101" spans="1:256" s="7" customFormat="1" ht="28.5" customHeight="1" x14ac:dyDescent="0.25">
      <c r="A101" s="74"/>
      <c r="B101" s="177" t="s">
        <v>92</v>
      </c>
      <c r="C101" s="177"/>
      <c r="D101" s="177"/>
      <c r="E101" s="177"/>
      <c r="F101" s="177"/>
      <c r="G101" s="73"/>
    </row>
    <row r="102" spans="1:256" s="7" customFormat="1" ht="18" customHeight="1" x14ac:dyDescent="0.25">
      <c r="A102" s="74"/>
      <c r="B102" s="177" t="s">
        <v>94</v>
      </c>
      <c r="C102" s="177"/>
      <c r="D102" s="177"/>
      <c r="E102" s="177"/>
      <c r="F102" s="177"/>
      <c r="G102" s="73"/>
    </row>
    <row r="103" spans="1:256" s="7" customFormat="1" ht="21" customHeight="1" x14ac:dyDescent="0.25">
      <c r="A103" s="74"/>
      <c r="B103" s="177" t="s">
        <v>93</v>
      </c>
      <c r="C103" s="177"/>
      <c r="D103" s="177"/>
      <c r="E103" s="177"/>
      <c r="F103" s="177"/>
      <c r="G103" s="73"/>
    </row>
    <row r="104" spans="1:256" s="7" customFormat="1" ht="28.5" customHeight="1" x14ac:dyDescent="0.25">
      <c r="A104" s="74"/>
      <c r="B104" s="177"/>
      <c r="C104" s="177"/>
      <c r="D104" s="177"/>
      <c r="E104" s="177"/>
      <c r="F104" s="177"/>
      <c r="G104" s="73"/>
    </row>
    <row r="105" spans="1:256" s="7" customFormat="1" ht="15.75" customHeight="1" x14ac:dyDescent="0.25">
      <c r="A105" s="73"/>
      <c r="B105" s="73"/>
      <c r="C105" s="73"/>
      <c r="D105" s="73"/>
      <c r="E105" s="73"/>
      <c r="F105" s="73"/>
      <c r="G105" s="73"/>
    </row>
    <row r="106" spans="1:256" s="6" customFormat="1" ht="21.6" x14ac:dyDescent="0.45">
      <c r="A106" s="180" t="s">
        <v>99</v>
      </c>
      <c r="B106" s="180"/>
      <c r="C106" s="180"/>
      <c r="D106" s="180"/>
      <c r="E106" s="180"/>
      <c r="F106" s="180"/>
      <c r="G106" s="180"/>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1"/>
      <c r="BB106" s="191"/>
      <c r="BC106" s="191"/>
      <c r="BD106" s="191"/>
      <c r="BE106" s="191"/>
      <c r="BF106" s="191"/>
      <c r="BG106" s="191"/>
      <c r="BH106" s="191"/>
      <c r="BI106" s="191"/>
      <c r="BJ106" s="191"/>
      <c r="BK106" s="191"/>
      <c r="BL106" s="191"/>
      <c r="BM106" s="191"/>
      <c r="BN106" s="191"/>
      <c r="BO106" s="191"/>
      <c r="BP106" s="191"/>
      <c r="BQ106" s="191"/>
      <c r="BR106" s="191"/>
      <c r="BS106" s="191"/>
      <c r="BT106" s="191"/>
      <c r="BU106" s="191"/>
      <c r="BV106" s="191"/>
      <c r="BW106" s="191"/>
      <c r="BX106" s="191"/>
      <c r="BY106" s="191"/>
      <c r="BZ106" s="191"/>
      <c r="CA106" s="191"/>
      <c r="CB106" s="191"/>
      <c r="CC106" s="191"/>
      <c r="CD106" s="191"/>
      <c r="CE106" s="191"/>
      <c r="CF106" s="191"/>
      <c r="CG106" s="191"/>
      <c r="CH106" s="191"/>
      <c r="CI106" s="191"/>
      <c r="CJ106" s="191"/>
      <c r="CK106" s="191"/>
      <c r="CL106" s="191"/>
      <c r="CM106" s="191"/>
      <c r="CN106" s="191"/>
      <c r="CO106" s="191"/>
      <c r="CP106" s="191"/>
      <c r="CQ106" s="191"/>
      <c r="CR106" s="191"/>
      <c r="CS106" s="191"/>
      <c r="CT106" s="191"/>
      <c r="CU106" s="191"/>
      <c r="CV106" s="191"/>
      <c r="CW106" s="191"/>
      <c r="CX106" s="191"/>
      <c r="CY106" s="191"/>
      <c r="CZ106" s="191"/>
      <c r="DA106" s="191"/>
      <c r="DB106" s="191"/>
      <c r="DC106" s="191"/>
      <c r="DD106" s="191"/>
      <c r="DE106" s="191"/>
      <c r="DF106" s="191"/>
      <c r="DG106" s="191"/>
      <c r="DH106" s="191"/>
      <c r="DI106" s="191"/>
      <c r="DJ106" s="191"/>
      <c r="DK106" s="191"/>
      <c r="DL106" s="191"/>
      <c r="DM106" s="191"/>
      <c r="DN106" s="191"/>
      <c r="DO106" s="191"/>
      <c r="DP106" s="191"/>
      <c r="DQ106" s="191"/>
      <c r="DR106" s="191"/>
      <c r="DS106" s="191"/>
      <c r="DT106" s="191"/>
      <c r="DU106" s="191"/>
      <c r="DV106" s="191"/>
      <c r="DW106" s="191"/>
      <c r="DX106" s="191"/>
      <c r="DY106" s="191"/>
      <c r="DZ106" s="191"/>
      <c r="EA106" s="191"/>
      <c r="EB106" s="191"/>
      <c r="EC106" s="191"/>
      <c r="ED106" s="191"/>
      <c r="EE106" s="191"/>
      <c r="EF106" s="191"/>
      <c r="EG106" s="191"/>
      <c r="EH106" s="191"/>
      <c r="EI106" s="191"/>
      <c r="EJ106" s="191"/>
      <c r="EK106" s="191"/>
      <c r="EL106" s="191"/>
      <c r="EM106" s="191"/>
      <c r="EN106" s="191"/>
      <c r="EO106" s="191"/>
      <c r="EP106" s="191"/>
      <c r="EQ106" s="191"/>
      <c r="ER106" s="191"/>
      <c r="ES106" s="191"/>
      <c r="ET106" s="191"/>
      <c r="EU106" s="191"/>
      <c r="EV106" s="191"/>
      <c r="EW106" s="191"/>
      <c r="EX106" s="191"/>
      <c r="EY106" s="191"/>
      <c r="EZ106" s="191"/>
      <c r="FA106" s="191"/>
      <c r="FB106" s="191"/>
      <c r="FC106" s="191"/>
      <c r="FD106" s="191"/>
      <c r="FE106" s="191"/>
      <c r="FF106" s="191"/>
      <c r="FG106" s="191"/>
      <c r="FH106" s="191"/>
      <c r="FI106" s="191"/>
      <c r="FJ106" s="191"/>
      <c r="FK106" s="191"/>
      <c r="FL106" s="191"/>
      <c r="FM106" s="191"/>
      <c r="FN106" s="191"/>
      <c r="FO106" s="191"/>
      <c r="FP106" s="191"/>
      <c r="FQ106" s="191"/>
      <c r="FR106" s="191"/>
      <c r="FS106" s="191"/>
      <c r="FT106" s="191"/>
      <c r="FU106" s="191"/>
      <c r="FV106" s="191"/>
      <c r="FW106" s="191"/>
      <c r="FX106" s="191"/>
      <c r="FY106" s="191"/>
      <c r="FZ106" s="191"/>
      <c r="GA106" s="191"/>
      <c r="GB106" s="191"/>
      <c r="GC106" s="191"/>
      <c r="GD106" s="191"/>
      <c r="GE106" s="191"/>
      <c r="GF106" s="191"/>
      <c r="GG106" s="191"/>
      <c r="GH106" s="191"/>
      <c r="GI106" s="191"/>
      <c r="GJ106" s="191"/>
      <c r="GK106" s="191"/>
      <c r="GL106" s="191"/>
      <c r="GM106" s="191"/>
      <c r="GN106" s="191"/>
      <c r="GO106" s="191"/>
      <c r="GP106" s="191"/>
      <c r="GQ106" s="191"/>
      <c r="GR106" s="191"/>
      <c r="GS106" s="191"/>
      <c r="GT106" s="191"/>
      <c r="GU106" s="191"/>
      <c r="GV106" s="191"/>
      <c r="GW106" s="191"/>
      <c r="GX106" s="191"/>
      <c r="GY106" s="191"/>
      <c r="GZ106" s="191"/>
      <c r="HA106" s="191"/>
      <c r="HB106" s="191"/>
      <c r="HC106" s="191"/>
      <c r="HD106" s="191"/>
      <c r="HE106" s="191"/>
      <c r="HF106" s="191"/>
      <c r="HG106" s="191"/>
      <c r="HH106" s="191"/>
      <c r="HI106" s="191"/>
      <c r="HJ106" s="191"/>
      <c r="HK106" s="191"/>
      <c r="HL106" s="191"/>
      <c r="HM106" s="191"/>
      <c r="HN106" s="191"/>
      <c r="HO106" s="191"/>
      <c r="HP106" s="191"/>
      <c r="HQ106" s="191"/>
      <c r="HR106" s="191"/>
      <c r="HS106" s="191"/>
      <c r="HT106" s="191"/>
      <c r="HU106" s="191"/>
      <c r="HV106" s="191"/>
      <c r="HW106" s="191"/>
      <c r="HX106" s="191"/>
      <c r="HY106" s="191"/>
      <c r="HZ106" s="191"/>
      <c r="IA106" s="191"/>
      <c r="IB106" s="191"/>
      <c r="IC106" s="191"/>
      <c r="ID106" s="191"/>
      <c r="IE106" s="191"/>
      <c r="IF106" s="191"/>
      <c r="IG106" s="191"/>
      <c r="IH106" s="191"/>
      <c r="II106" s="191"/>
      <c r="IJ106" s="191"/>
      <c r="IK106" s="191"/>
      <c r="IL106" s="191"/>
      <c r="IM106" s="191"/>
      <c r="IN106" s="191"/>
      <c r="IO106" s="191"/>
      <c r="IP106" s="191"/>
      <c r="IQ106" s="191"/>
      <c r="IR106" s="191"/>
      <c r="IS106" s="191"/>
      <c r="IT106" s="191"/>
      <c r="IU106" s="191"/>
      <c r="IV106" s="191"/>
    </row>
    <row r="107" spans="1:256" s="6" customFormat="1" x14ac:dyDescent="0.25">
      <c r="A107" s="50"/>
      <c r="B107" s="156" t="s">
        <v>98</v>
      </c>
      <c r="C107" s="157"/>
      <c r="D107" s="157"/>
      <c r="E107" s="157"/>
      <c r="F107" s="157"/>
      <c r="G107" s="15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row>
    <row r="108" spans="1:256" s="6" customFormat="1" x14ac:dyDescent="0.25">
      <c r="A108" s="50"/>
      <c r="B108" s="156" t="s">
        <v>85</v>
      </c>
      <c r="C108" s="157"/>
      <c r="D108" s="157"/>
      <c r="E108" s="157"/>
      <c r="F108" s="157"/>
      <c r="G108" s="15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c r="HE108" s="17"/>
      <c r="HF108" s="17"/>
      <c r="HG108" s="17"/>
      <c r="HH108" s="17"/>
      <c r="HI108" s="17"/>
      <c r="HJ108" s="17"/>
      <c r="HK108" s="17"/>
      <c r="HL108" s="17"/>
      <c r="HM108" s="17"/>
      <c r="HN108" s="17"/>
      <c r="HO108" s="17"/>
      <c r="HP108" s="17"/>
      <c r="HQ108" s="17"/>
      <c r="HR108" s="17"/>
      <c r="HS108" s="17"/>
      <c r="HT108" s="17"/>
      <c r="HU108" s="17"/>
      <c r="HV108" s="17"/>
      <c r="HW108" s="17"/>
      <c r="HX108" s="17"/>
      <c r="HY108" s="17"/>
      <c r="HZ108" s="17"/>
      <c r="IA108" s="17"/>
      <c r="IB108" s="17"/>
      <c r="IC108" s="17"/>
      <c r="ID108" s="17"/>
      <c r="IE108" s="17"/>
      <c r="IF108" s="17"/>
      <c r="IG108" s="17"/>
      <c r="IH108" s="17"/>
      <c r="II108" s="17"/>
      <c r="IJ108" s="17"/>
      <c r="IK108" s="17"/>
      <c r="IL108" s="17"/>
      <c r="IM108" s="17"/>
      <c r="IN108" s="17"/>
      <c r="IO108" s="17"/>
      <c r="IP108" s="17"/>
      <c r="IQ108" s="17"/>
      <c r="IR108" s="17"/>
      <c r="IS108" s="17"/>
      <c r="IT108" s="17"/>
      <c r="IU108" s="17"/>
      <c r="IV108" s="17"/>
    </row>
    <row r="109" spans="1:256" s="4" customFormat="1" ht="21.6" thickBot="1" x14ac:dyDescent="0.45">
      <c r="A109" s="75"/>
      <c r="B109" s="75"/>
      <c r="C109" s="75"/>
      <c r="D109" s="67" t="s">
        <v>29</v>
      </c>
      <c r="E109" s="64"/>
      <c r="F109" s="64"/>
      <c r="G109" s="64"/>
    </row>
    <row r="110" spans="1:256" s="8" customFormat="1" ht="61.2" x14ac:dyDescent="0.25">
      <c r="A110" s="76" t="s">
        <v>35</v>
      </c>
      <c r="B110" s="77" t="s">
        <v>30</v>
      </c>
      <c r="C110" s="78" t="s">
        <v>31</v>
      </c>
      <c r="D110" s="78" t="s">
        <v>32</v>
      </c>
      <c r="E110" s="79"/>
      <c r="F110" s="79"/>
      <c r="G110" s="79"/>
    </row>
    <row r="111" spans="1:256" s="4" customFormat="1" x14ac:dyDescent="0.4">
      <c r="A111" s="80">
        <v>1</v>
      </c>
      <c r="B111" s="81">
        <v>2</v>
      </c>
      <c r="C111" s="56">
        <v>3</v>
      </c>
      <c r="D111" s="56">
        <v>4</v>
      </c>
      <c r="E111" s="82"/>
      <c r="F111" s="64"/>
      <c r="G111" s="64"/>
    </row>
    <row r="112" spans="1:256" s="9" customFormat="1" ht="45" customHeight="1" x14ac:dyDescent="0.35">
      <c r="A112" s="83">
        <v>1</v>
      </c>
      <c r="B112" s="84" t="s">
        <v>146</v>
      </c>
      <c r="C112" s="85" t="s">
        <v>213</v>
      </c>
      <c r="D112" s="86">
        <v>65530</v>
      </c>
      <c r="E112" s="82"/>
      <c r="F112" s="64"/>
      <c r="G112" s="64"/>
    </row>
    <row r="113" spans="1:256" s="9" customFormat="1" ht="24" customHeight="1" x14ac:dyDescent="0.35">
      <c r="A113" s="83">
        <v>2</v>
      </c>
      <c r="B113" s="84" t="s">
        <v>147</v>
      </c>
      <c r="C113" s="85" t="s">
        <v>213</v>
      </c>
      <c r="D113" s="86">
        <v>1567</v>
      </c>
      <c r="E113" s="82"/>
      <c r="F113" s="64"/>
      <c r="G113" s="64"/>
    </row>
    <row r="114" spans="1:256" s="9" customFormat="1" ht="24" customHeight="1" x14ac:dyDescent="0.35">
      <c r="A114" s="83">
        <v>3</v>
      </c>
      <c r="B114" s="84" t="s">
        <v>148</v>
      </c>
      <c r="C114" s="85" t="s">
        <v>213</v>
      </c>
      <c r="D114" s="86">
        <v>2682</v>
      </c>
      <c r="E114" s="82"/>
      <c r="F114" s="64"/>
      <c r="G114" s="64"/>
    </row>
    <row r="115" spans="1:256" s="9" customFormat="1" ht="24" customHeight="1" x14ac:dyDescent="0.35">
      <c r="A115" s="83">
        <v>4</v>
      </c>
      <c r="B115" s="84" t="s">
        <v>149</v>
      </c>
      <c r="C115" s="85" t="s">
        <v>213</v>
      </c>
      <c r="D115" s="86">
        <v>18746</v>
      </c>
      <c r="E115" s="82"/>
      <c r="F115" s="64"/>
      <c r="G115" s="64"/>
    </row>
    <row r="116" spans="1:256" s="9" customFormat="1" ht="24" customHeight="1" x14ac:dyDescent="0.35">
      <c r="A116" s="83">
        <v>5</v>
      </c>
      <c r="B116" s="84" t="s">
        <v>150</v>
      </c>
      <c r="C116" s="85" t="s">
        <v>213</v>
      </c>
      <c r="D116" s="86">
        <v>34799</v>
      </c>
      <c r="E116" s="82"/>
      <c r="F116" s="64"/>
      <c r="G116" s="64"/>
    </row>
    <row r="117" spans="1:256" s="9" customFormat="1" ht="24" customHeight="1" x14ac:dyDescent="0.35">
      <c r="A117" s="83">
        <v>6</v>
      </c>
      <c r="B117" s="84" t="s">
        <v>151</v>
      </c>
      <c r="C117" s="85" t="s">
        <v>213</v>
      </c>
      <c r="D117" s="86">
        <v>22150</v>
      </c>
      <c r="E117" s="82"/>
      <c r="F117" s="64"/>
      <c r="G117" s="64"/>
    </row>
    <row r="118" spans="1:256" s="9" customFormat="1" ht="24" customHeight="1" x14ac:dyDescent="0.35">
      <c r="A118" s="83">
        <v>7</v>
      </c>
      <c r="B118" s="84" t="s">
        <v>152</v>
      </c>
      <c r="C118" s="85" t="s">
        <v>213</v>
      </c>
      <c r="D118" s="86">
        <v>5099</v>
      </c>
      <c r="E118" s="82"/>
      <c r="F118" s="64"/>
      <c r="G118" s="64"/>
    </row>
    <row r="119" spans="1:256" s="9" customFormat="1" ht="24" customHeight="1" x14ac:dyDescent="0.35">
      <c r="A119" s="83">
        <v>8</v>
      </c>
      <c r="B119" s="84" t="s">
        <v>153</v>
      </c>
      <c r="C119" s="85" t="s">
        <v>213</v>
      </c>
      <c r="D119" s="86">
        <v>1907</v>
      </c>
      <c r="E119" s="82"/>
      <c r="F119" s="64"/>
      <c r="G119" s="64"/>
    </row>
    <row r="120" spans="1:256" s="9" customFormat="1" ht="37.200000000000003" customHeight="1" x14ac:dyDescent="0.35">
      <c r="A120" s="83">
        <v>9</v>
      </c>
      <c r="B120" s="84" t="s">
        <v>154</v>
      </c>
      <c r="C120" s="85" t="s">
        <v>213</v>
      </c>
      <c r="D120" s="86">
        <v>11500</v>
      </c>
      <c r="E120" s="82"/>
      <c r="F120" s="64"/>
      <c r="G120" s="64"/>
    </row>
    <row r="121" spans="1:256" s="9" customFormat="1" ht="24" customHeight="1" x14ac:dyDescent="0.35">
      <c r="A121" s="83">
        <v>10</v>
      </c>
      <c r="B121" s="84" t="s">
        <v>155</v>
      </c>
      <c r="C121" s="85" t="s">
        <v>213</v>
      </c>
      <c r="D121" s="86">
        <v>2784</v>
      </c>
      <c r="E121" s="82"/>
      <c r="F121" s="64"/>
      <c r="G121" s="64"/>
    </row>
    <row r="122" spans="1:256" s="9" customFormat="1" ht="24" customHeight="1" x14ac:dyDescent="0.35">
      <c r="A122" s="83">
        <v>11</v>
      </c>
      <c r="B122" s="84" t="s">
        <v>156</v>
      </c>
      <c r="C122" s="85" t="s">
        <v>213</v>
      </c>
      <c r="D122" s="86">
        <v>42520</v>
      </c>
      <c r="E122" s="82"/>
      <c r="F122" s="64"/>
      <c r="G122" s="64"/>
    </row>
    <row r="123" spans="1:256" s="9" customFormat="1" ht="24" customHeight="1" x14ac:dyDescent="0.35">
      <c r="A123" s="83">
        <v>12</v>
      </c>
      <c r="B123" s="84" t="s">
        <v>157</v>
      </c>
      <c r="C123" s="85" t="s">
        <v>213</v>
      </c>
      <c r="D123" s="86">
        <v>30880</v>
      </c>
      <c r="E123" s="82"/>
      <c r="F123" s="64"/>
      <c r="G123" s="64"/>
    </row>
    <row r="124" spans="1:256" s="9" customFormat="1" ht="24" customHeight="1" x14ac:dyDescent="0.35">
      <c r="A124" s="83">
        <v>13</v>
      </c>
      <c r="B124" s="87" t="s">
        <v>158</v>
      </c>
      <c r="C124" s="85" t="s">
        <v>213</v>
      </c>
      <c r="D124" s="86">
        <v>43890</v>
      </c>
      <c r="E124" s="82"/>
      <c r="F124" s="64"/>
      <c r="G124" s="64"/>
    </row>
    <row r="125" spans="1:256" s="4" customFormat="1" x14ac:dyDescent="0.4">
      <c r="A125" s="88"/>
      <c r="B125" s="62" t="s">
        <v>18</v>
      </c>
      <c r="C125" s="88"/>
      <c r="D125" s="89">
        <f>SUM(D112:D124)</f>
        <v>284054</v>
      </c>
      <c r="E125" s="64"/>
      <c r="F125" s="64"/>
      <c r="G125" s="64"/>
    </row>
    <row r="126" spans="1:256" s="6" customFormat="1" x14ac:dyDescent="0.35">
      <c r="A126" s="90"/>
      <c r="B126" s="91"/>
      <c r="C126" s="82"/>
      <c r="D126" s="82"/>
      <c r="E126" s="92"/>
      <c r="F126" s="92"/>
      <c r="G126" s="92"/>
    </row>
    <row r="127" spans="1:256" s="6" customFormat="1" ht="18" customHeight="1" x14ac:dyDescent="0.45">
      <c r="A127" s="180" t="s">
        <v>100</v>
      </c>
      <c r="B127" s="180"/>
      <c r="C127" s="180"/>
      <c r="D127" s="180"/>
      <c r="E127" s="180"/>
      <c r="F127" s="180"/>
      <c r="G127" s="180"/>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c r="BP127" s="191"/>
      <c r="BQ127" s="191"/>
      <c r="BR127" s="191"/>
      <c r="BS127" s="191"/>
      <c r="BT127" s="191"/>
      <c r="BU127" s="191"/>
      <c r="BV127" s="191"/>
      <c r="BW127" s="191"/>
      <c r="BX127" s="191"/>
      <c r="BY127" s="191"/>
      <c r="BZ127" s="191"/>
      <c r="CA127" s="191"/>
      <c r="CB127" s="191"/>
      <c r="CC127" s="191"/>
      <c r="CD127" s="191"/>
      <c r="CE127" s="191"/>
      <c r="CF127" s="191"/>
      <c r="CG127" s="191"/>
      <c r="CH127" s="191"/>
      <c r="CI127" s="191"/>
      <c r="CJ127" s="191"/>
      <c r="CK127" s="191"/>
      <c r="CL127" s="191"/>
      <c r="CM127" s="191"/>
      <c r="CN127" s="191"/>
      <c r="CO127" s="191"/>
      <c r="CP127" s="191"/>
      <c r="CQ127" s="191"/>
      <c r="CR127" s="191"/>
      <c r="CS127" s="191"/>
      <c r="CT127" s="191"/>
      <c r="CU127" s="191"/>
      <c r="CV127" s="191"/>
      <c r="CW127" s="191"/>
      <c r="CX127" s="191"/>
      <c r="CY127" s="191"/>
      <c r="CZ127" s="191"/>
      <c r="DA127" s="191"/>
      <c r="DB127" s="191"/>
      <c r="DC127" s="191"/>
      <c r="DD127" s="191"/>
      <c r="DE127" s="191"/>
      <c r="DF127" s="191"/>
      <c r="DG127" s="191"/>
      <c r="DH127" s="191"/>
      <c r="DI127" s="191"/>
      <c r="DJ127" s="191"/>
      <c r="DK127" s="191"/>
      <c r="DL127" s="191"/>
      <c r="DM127" s="191"/>
      <c r="DN127" s="191"/>
      <c r="DO127" s="191"/>
      <c r="DP127" s="191"/>
      <c r="DQ127" s="191"/>
      <c r="DR127" s="191"/>
      <c r="DS127" s="191"/>
      <c r="DT127" s="191"/>
      <c r="DU127" s="191"/>
      <c r="DV127" s="191"/>
      <c r="DW127" s="191"/>
      <c r="DX127" s="191"/>
      <c r="DY127" s="191"/>
      <c r="DZ127" s="191"/>
      <c r="EA127" s="191"/>
      <c r="EB127" s="191"/>
      <c r="EC127" s="191"/>
      <c r="ED127" s="191"/>
      <c r="EE127" s="191"/>
      <c r="EF127" s="191"/>
      <c r="EG127" s="191"/>
      <c r="EH127" s="191"/>
      <c r="EI127" s="191"/>
      <c r="EJ127" s="191"/>
      <c r="EK127" s="191"/>
      <c r="EL127" s="191"/>
      <c r="EM127" s="191"/>
      <c r="EN127" s="191"/>
      <c r="EO127" s="191"/>
      <c r="EP127" s="191"/>
      <c r="EQ127" s="191"/>
      <c r="ER127" s="191"/>
      <c r="ES127" s="191"/>
      <c r="ET127" s="191"/>
      <c r="EU127" s="191"/>
      <c r="EV127" s="191"/>
      <c r="EW127" s="191"/>
      <c r="EX127" s="191"/>
      <c r="EY127" s="191"/>
      <c r="EZ127" s="191"/>
      <c r="FA127" s="191"/>
      <c r="FB127" s="191"/>
      <c r="FC127" s="191"/>
      <c r="FD127" s="191"/>
      <c r="FE127" s="191"/>
      <c r="FF127" s="191"/>
      <c r="FG127" s="191"/>
      <c r="FH127" s="191"/>
      <c r="FI127" s="191"/>
      <c r="FJ127" s="191"/>
      <c r="FK127" s="191"/>
      <c r="FL127" s="191"/>
      <c r="FM127" s="191"/>
      <c r="FN127" s="191"/>
      <c r="FO127" s="191"/>
      <c r="FP127" s="191"/>
      <c r="FQ127" s="191"/>
      <c r="FR127" s="191"/>
      <c r="FS127" s="191"/>
      <c r="FT127" s="191"/>
      <c r="FU127" s="191"/>
      <c r="FV127" s="191"/>
      <c r="FW127" s="191"/>
      <c r="FX127" s="191"/>
      <c r="FY127" s="191"/>
      <c r="FZ127" s="191"/>
      <c r="GA127" s="191"/>
      <c r="GB127" s="191"/>
      <c r="GC127" s="191"/>
      <c r="GD127" s="191"/>
      <c r="GE127" s="191"/>
      <c r="GF127" s="191"/>
      <c r="GG127" s="191"/>
      <c r="GH127" s="191"/>
      <c r="GI127" s="191"/>
      <c r="GJ127" s="191"/>
      <c r="GK127" s="191"/>
      <c r="GL127" s="191"/>
      <c r="GM127" s="191"/>
      <c r="GN127" s="191"/>
      <c r="GO127" s="191"/>
      <c r="GP127" s="191"/>
      <c r="GQ127" s="191"/>
      <c r="GR127" s="191"/>
      <c r="GS127" s="191"/>
      <c r="GT127" s="191"/>
      <c r="GU127" s="191"/>
      <c r="GV127" s="191"/>
      <c r="GW127" s="191"/>
      <c r="GX127" s="191"/>
      <c r="GY127" s="191"/>
      <c r="GZ127" s="191"/>
      <c r="HA127" s="191"/>
      <c r="HB127" s="191"/>
      <c r="HC127" s="191"/>
      <c r="HD127" s="191"/>
      <c r="HE127" s="191"/>
      <c r="HF127" s="191"/>
      <c r="HG127" s="191"/>
      <c r="HH127" s="191"/>
      <c r="HI127" s="191"/>
      <c r="HJ127" s="191"/>
      <c r="HK127" s="191"/>
      <c r="HL127" s="191"/>
      <c r="HM127" s="191"/>
      <c r="HN127" s="191"/>
      <c r="HO127" s="191"/>
      <c r="HP127" s="191"/>
      <c r="HQ127" s="191"/>
      <c r="HR127" s="191"/>
      <c r="HS127" s="191"/>
      <c r="HT127" s="191"/>
      <c r="HU127" s="191"/>
      <c r="HV127" s="191"/>
      <c r="HW127" s="191"/>
      <c r="HX127" s="191"/>
      <c r="HY127" s="191"/>
      <c r="HZ127" s="191"/>
      <c r="IA127" s="191"/>
      <c r="IB127" s="191"/>
      <c r="IC127" s="191"/>
      <c r="ID127" s="191"/>
      <c r="IE127" s="191"/>
      <c r="IF127" s="191"/>
      <c r="IG127" s="191"/>
      <c r="IH127" s="191"/>
      <c r="II127" s="191"/>
      <c r="IJ127" s="191"/>
      <c r="IK127" s="191"/>
      <c r="IL127" s="191"/>
      <c r="IM127" s="191"/>
      <c r="IN127" s="191"/>
      <c r="IO127" s="191"/>
      <c r="IP127" s="191"/>
      <c r="IQ127" s="191"/>
      <c r="IR127" s="191"/>
      <c r="IS127" s="191"/>
      <c r="IT127" s="191"/>
      <c r="IU127" s="191"/>
      <c r="IV127" s="191"/>
    </row>
    <row r="128" spans="1:256" s="6" customFormat="1" ht="18" customHeight="1" x14ac:dyDescent="0.25">
      <c r="A128" s="26"/>
      <c r="B128" s="156" t="s">
        <v>132</v>
      </c>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c r="IL128" s="26"/>
      <c r="IM128" s="26"/>
      <c r="IN128" s="26"/>
      <c r="IO128" s="26"/>
      <c r="IP128" s="26"/>
      <c r="IQ128" s="26"/>
      <c r="IR128" s="26"/>
      <c r="IS128" s="26"/>
      <c r="IT128" s="26"/>
      <c r="IU128" s="26"/>
      <c r="IV128" s="26"/>
    </row>
    <row r="129" spans="1:256" s="10" customFormat="1" x14ac:dyDescent="0.4">
      <c r="A129" s="93"/>
      <c r="B129" s="93"/>
      <c r="C129" s="94" t="s">
        <v>33</v>
      </c>
      <c r="D129" s="90"/>
      <c r="E129" s="64"/>
      <c r="F129" s="90"/>
      <c r="G129" s="90"/>
    </row>
    <row r="130" spans="1:256" s="3" customFormat="1" ht="40.799999999999997" x14ac:dyDescent="0.25">
      <c r="A130" s="54" t="s">
        <v>35</v>
      </c>
      <c r="B130" s="54" t="s">
        <v>30</v>
      </c>
      <c r="C130" s="54" t="s">
        <v>34</v>
      </c>
      <c r="D130" s="55"/>
      <c r="E130" s="74"/>
      <c r="F130" s="55"/>
      <c r="G130" s="55"/>
    </row>
    <row r="131" spans="1:256" s="5" customFormat="1" x14ac:dyDescent="0.4">
      <c r="A131" s="56">
        <v>1</v>
      </c>
      <c r="B131" s="56">
        <v>2</v>
      </c>
      <c r="C131" s="56">
        <v>3</v>
      </c>
      <c r="D131" s="64"/>
      <c r="E131" s="82"/>
      <c r="F131" s="57"/>
      <c r="G131" s="57"/>
    </row>
    <row r="132" spans="1:256" s="5" customFormat="1" x14ac:dyDescent="0.4">
      <c r="A132" s="53">
        <v>1</v>
      </c>
      <c r="B132" s="95" t="s">
        <v>144</v>
      </c>
      <c r="C132" s="86"/>
      <c r="D132" s="64"/>
      <c r="E132" s="82"/>
      <c r="F132" s="57"/>
      <c r="G132" s="57"/>
    </row>
    <row r="133" spans="1:256" s="5" customFormat="1" ht="40.799999999999997" x14ac:dyDescent="0.4">
      <c r="A133" s="61">
        <v>2</v>
      </c>
      <c r="B133" s="95" t="s">
        <v>103</v>
      </c>
      <c r="C133" s="86">
        <v>396</v>
      </c>
      <c r="D133" s="64"/>
      <c r="E133" s="82"/>
      <c r="F133" s="57"/>
      <c r="G133" s="57"/>
    </row>
    <row r="134" spans="1:256" s="5" customFormat="1" x14ac:dyDescent="0.4">
      <c r="A134" s="61">
        <v>3</v>
      </c>
      <c r="B134" s="96" t="s">
        <v>199</v>
      </c>
      <c r="C134" s="86">
        <v>8000</v>
      </c>
      <c r="D134" s="64"/>
      <c r="E134" s="82"/>
      <c r="F134" s="57"/>
      <c r="G134" s="57"/>
    </row>
    <row r="135" spans="1:256" s="5" customFormat="1" x14ac:dyDescent="0.4">
      <c r="A135" s="53">
        <v>4</v>
      </c>
      <c r="B135" s="96" t="s">
        <v>200</v>
      </c>
      <c r="C135" s="86">
        <v>800</v>
      </c>
      <c r="D135" s="64"/>
      <c r="E135" s="82"/>
      <c r="F135" s="57"/>
      <c r="G135" s="57"/>
    </row>
    <row r="136" spans="1:256" s="9" customFormat="1" x14ac:dyDescent="0.35">
      <c r="A136" s="61">
        <v>5</v>
      </c>
      <c r="B136" s="96" t="s">
        <v>201</v>
      </c>
      <c r="C136" s="86">
        <v>350</v>
      </c>
      <c r="D136" s="64"/>
      <c r="E136" s="51"/>
      <c r="F136" s="64"/>
      <c r="G136" s="64"/>
    </row>
    <row r="137" spans="1:256" s="4" customFormat="1" x14ac:dyDescent="0.4">
      <c r="A137" s="88"/>
      <c r="B137" s="62" t="s">
        <v>18</v>
      </c>
      <c r="C137" s="89">
        <f>SUM(C132:C136)</f>
        <v>9546</v>
      </c>
      <c r="D137" s="64"/>
      <c r="E137" s="64"/>
      <c r="F137" s="64"/>
      <c r="G137" s="64"/>
    </row>
    <row r="138" spans="1:256" s="4" customFormat="1" ht="20.399999999999999" x14ac:dyDescent="0.35">
      <c r="A138" s="90"/>
      <c r="B138" s="82"/>
      <c r="C138" s="82"/>
      <c r="D138" s="64"/>
      <c r="E138" s="64"/>
      <c r="F138" s="64"/>
      <c r="G138" s="64"/>
    </row>
    <row r="139" spans="1:256" s="6" customFormat="1" ht="17.25" customHeight="1" x14ac:dyDescent="0.45">
      <c r="A139" s="180" t="s">
        <v>101</v>
      </c>
      <c r="B139" s="180"/>
      <c r="C139" s="180"/>
      <c r="D139" s="180"/>
      <c r="E139" s="180"/>
      <c r="F139" s="180"/>
      <c r="G139" s="180"/>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c r="HQ139" s="191"/>
      <c r="HR139" s="191"/>
      <c r="HS139" s="191"/>
      <c r="HT139" s="191"/>
      <c r="HU139" s="191"/>
      <c r="HV139" s="191"/>
      <c r="HW139" s="191"/>
      <c r="HX139" s="191"/>
      <c r="HY139" s="191"/>
      <c r="HZ139" s="191"/>
      <c r="IA139" s="191"/>
      <c r="IB139" s="191"/>
      <c r="IC139" s="191"/>
      <c r="ID139" s="191"/>
      <c r="IE139" s="191"/>
      <c r="IF139" s="191"/>
      <c r="IG139" s="191"/>
      <c r="IH139" s="191"/>
      <c r="II139" s="191"/>
      <c r="IJ139" s="191"/>
      <c r="IK139" s="191"/>
      <c r="IL139" s="191"/>
      <c r="IM139" s="191"/>
      <c r="IN139" s="191"/>
      <c r="IO139" s="191"/>
      <c r="IP139" s="191"/>
      <c r="IQ139" s="191"/>
      <c r="IR139" s="191"/>
      <c r="IS139" s="191"/>
      <c r="IT139" s="191"/>
      <c r="IU139" s="191"/>
      <c r="IV139" s="191"/>
    </row>
    <row r="140" spans="1:256" s="6" customFormat="1" ht="80.25" customHeight="1" x14ac:dyDescent="0.25">
      <c r="A140" s="50"/>
      <c r="B140" s="177" t="s">
        <v>102</v>
      </c>
      <c r="C140" s="177"/>
      <c r="D140" s="177"/>
      <c r="E140" s="177"/>
      <c r="F140" s="177"/>
      <c r="G140" s="17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c r="FF140" s="17"/>
      <c r="FG140" s="17"/>
      <c r="FH140" s="17"/>
      <c r="FI140" s="17"/>
      <c r="FJ140" s="17"/>
      <c r="FK140" s="17"/>
      <c r="FL140" s="17"/>
      <c r="FM140" s="17"/>
      <c r="FN140" s="17"/>
      <c r="FO140" s="17"/>
      <c r="FP140" s="17"/>
      <c r="FQ140" s="17"/>
      <c r="FR140" s="17"/>
      <c r="FS140" s="17"/>
      <c r="FT140" s="17"/>
      <c r="FU140" s="17"/>
      <c r="FV140" s="17"/>
      <c r="FW140" s="17"/>
      <c r="FX140" s="17"/>
      <c r="FY140" s="17"/>
      <c r="FZ140" s="17"/>
      <c r="GA140" s="17"/>
      <c r="GB140" s="17"/>
      <c r="GC140" s="17"/>
      <c r="GD140" s="17"/>
      <c r="GE140" s="17"/>
      <c r="GF140" s="17"/>
      <c r="GG140" s="17"/>
      <c r="GH140" s="17"/>
      <c r="GI140" s="17"/>
      <c r="GJ140" s="17"/>
      <c r="GK140" s="17"/>
      <c r="GL140" s="17"/>
      <c r="GM140" s="17"/>
      <c r="GN140" s="17"/>
      <c r="GO140" s="17"/>
      <c r="GP140" s="17"/>
      <c r="GQ140" s="17"/>
      <c r="GR140" s="17"/>
      <c r="GS140" s="17"/>
      <c r="GT140" s="17"/>
      <c r="GU140" s="17"/>
      <c r="GV140" s="17"/>
      <c r="GW140" s="17"/>
      <c r="GX140" s="17"/>
      <c r="GY140" s="17"/>
      <c r="GZ140" s="17"/>
      <c r="HA140" s="17"/>
      <c r="HB140" s="17"/>
      <c r="HC140" s="17"/>
      <c r="HD140" s="17"/>
      <c r="HE140" s="17"/>
      <c r="HF140" s="17"/>
      <c r="HG140" s="17"/>
      <c r="HH140" s="17"/>
      <c r="HI140" s="17"/>
      <c r="HJ140" s="17"/>
      <c r="HK140" s="17"/>
      <c r="HL140" s="17"/>
      <c r="HM140" s="17"/>
      <c r="HN140" s="17"/>
      <c r="HO140" s="17"/>
      <c r="HP140" s="17"/>
      <c r="HQ140" s="17"/>
      <c r="HR140" s="17"/>
      <c r="HS140" s="17"/>
      <c r="HT140" s="17"/>
      <c r="HU140" s="17"/>
      <c r="HV140" s="17"/>
      <c r="HW140" s="17"/>
      <c r="HX140" s="17"/>
      <c r="HY140" s="17"/>
      <c r="HZ140" s="17"/>
      <c r="IA140" s="17"/>
      <c r="IB140" s="17"/>
      <c r="IC140" s="17"/>
      <c r="ID140" s="17"/>
      <c r="IE140" s="17"/>
      <c r="IF140" s="17"/>
      <c r="IG140" s="17"/>
      <c r="IH140" s="17"/>
      <c r="II140" s="17"/>
      <c r="IJ140" s="17"/>
      <c r="IK140" s="17"/>
      <c r="IL140" s="17"/>
      <c r="IM140" s="17"/>
      <c r="IN140" s="17"/>
      <c r="IO140" s="17"/>
      <c r="IP140" s="17"/>
      <c r="IQ140" s="17"/>
      <c r="IR140" s="17"/>
      <c r="IS140" s="17"/>
      <c r="IT140" s="17"/>
      <c r="IU140" s="17"/>
      <c r="IV140" s="17"/>
    </row>
    <row r="141" spans="1:256" s="6" customFormat="1" ht="17.25" customHeight="1" x14ac:dyDescent="0.25">
      <c r="A141" s="50"/>
      <c r="B141" s="158" t="s">
        <v>86</v>
      </c>
      <c r="C141" s="157"/>
      <c r="D141" s="157"/>
      <c r="E141" s="157"/>
      <c r="F141" s="157"/>
      <c r="G141" s="15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row>
    <row r="142" spans="1:256" s="4" customFormat="1" x14ac:dyDescent="0.4">
      <c r="A142" s="64"/>
      <c r="B142" s="64"/>
      <c r="C142" s="64"/>
      <c r="D142" s="64"/>
      <c r="E142" s="64"/>
      <c r="F142" s="64"/>
      <c r="G142" s="94" t="s">
        <v>36</v>
      </c>
    </row>
    <row r="143" spans="1:256" s="3" customFormat="1" ht="102" x14ac:dyDescent="0.25">
      <c r="A143" s="54" t="s">
        <v>35</v>
      </c>
      <c r="B143" s="54" t="s">
        <v>37</v>
      </c>
      <c r="C143" s="54" t="s">
        <v>31</v>
      </c>
      <c r="D143" s="54" t="s">
        <v>66</v>
      </c>
      <c r="E143" s="54" t="s">
        <v>39</v>
      </c>
      <c r="F143" s="54" t="s">
        <v>67</v>
      </c>
      <c r="G143" s="54" t="s">
        <v>40</v>
      </c>
    </row>
    <row r="144" spans="1:256" s="4" customFormat="1" x14ac:dyDescent="0.4">
      <c r="A144" s="56">
        <v>1</v>
      </c>
      <c r="B144" s="56">
        <v>2</v>
      </c>
      <c r="C144" s="56">
        <v>3</v>
      </c>
      <c r="D144" s="56">
        <v>4</v>
      </c>
      <c r="E144" s="56">
        <v>5</v>
      </c>
      <c r="F144" s="56">
        <v>6</v>
      </c>
      <c r="G144" s="56">
        <v>7</v>
      </c>
    </row>
    <row r="145" spans="1:256" s="4" customFormat="1" x14ac:dyDescent="0.25">
      <c r="A145" s="61">
        <v>1</v>
      </c>
      <c r="B145" s="100" t="str">
        <f>ПРиложения!B5</f>
        <v>Нигель (шуруп по бетону)</v>
      </c>
      <c r="C145" s="101" t="s">
        <v>195</v>
      </c>
      <c r="D145" s="102">
        <f>ПРиложения!E5</f>
        <v>178</v>
      </c>
      <c r="E145" s="103">
        <v>10</v>
      </c>
      <c r="F145" s="63">
        <f>D145*E145</f>
        <v>1780</v>
      </c>
      <c r="G145" s="99">
        <v>1</v>
      </c>
    </row>
    <row r="146" spans="1:256" s="4" customFormat="1" x14ac:dyDescent="0.25">
      <c r="A146" s="61">
        <v>2</v>
      </c>
      <c r="B146" s="100" t="str">
        <f>ПРиложения!B6</f>
        <v xml:space="preserve">Клинья пластиковые </v>
      </c>
      <c r="C146" s="101" t="s">
        <v>195</v>
      </c>
      <c r="D146" s="102">
        <f>ПРиложения!E6</f>
        <v>267</v>
      </c>
      <c r="E146" s="103">
        <v>5</v>
      </c>
      <c r="F146" s="63">
        <f t="shared" ref="F146:F151" si="3">D146*E146</f>
        <v>1335</v>
      </c>
      <c r="G146" s="99">
        <v>1</v>
      </c>
    </row>
    <row r="147" spans="1:256" s="4" customFormat="1" x14ac:dyDescent="0.25">
      <c r="A147" s="61">
        <v>3</v>
      </c>
      <c r="B147" s="100" t="str">
        <f>ПРиложения!B7</f>
        <v xml:space="preserve">Пена монтажная </v>
      </c>
      <c r="C147" s="101" t="s">
        <v>195</v>
      </c>
      <c r="D147" s="102">
        <f>ПРиложения!E7</f>
        <v>22</v>
      </c>
      <c r="E147" s="103">
        <v>700</v>
      </c>
      <c r="F147" s="63">
        <f t="shared" si="3"/>
        <v>15400</v>
      </c>
      <c r="G147" s="99">
        <v>1</v>
      </c>
    </row>
    <row r="148" spans="1:256" s="4" customFormat="1" x14ac:dyDescent="0.25">
      <c r="A148" s="61">
        <v>4</v>
      </c>
      <c r="B148" s="100" t="str">
        <f>ПРиложения!B8</f>
        <v>Саморезы</v>
      </c>
      <c r="C148" s="101" t="s">
        <v>195</v>
      </c>
      <c r="D148" s="102">
        <f>ПРиложения!E8</f>
        <v>500</v>
      </c>
      <c r="E148" s="103">
        <v>1.5</v>
      </c>
      <c r="F148" s="63">
        <f t="shared" si="3"/>
        <v>750</v>
      </c>
      <c r="G148" s="99">
        <v>1</v>
      </c>
    </row>
    <row r="149" spans="1:256" s="4" customFormat="1" x14ac:dyDescent="0.25">
      <c r="A149" s="61">
        <v>6</v>
      </c>
      <c r="B149" s="100" t="s">
        <v>196</v>
      </c>
      <c r="C149" s="101" t="s">
        <v>195</v>
      </c>
      <c r="D149" s="102">
        <v>22</v>
      </c>
      <c r="E149" s="103">
        <v>25</v>
      </c>
      <c r="F149" s="63">
        <f t="shared" si="3"/>
        <v>550</v>
      </c>
      <c r="G149" s="99">
        <v>1</v>
      </c>
    </row>
    <row r="150" spans="1:256" s="4" customFormat="1" x14ac:dyDescent="0.25">
      <c r="A150" s="61">
        <v>7</v>
      </c>
      <c r="B150" s="100" t="s">
        <v>197</v>
      </c>
      <c r="C150" s="101" t="s">
        <v>195</v>
      </c>
      <c r="D150" s="102">
        <v>5</v>
      </c>
      <c r="E150" s="103">
        <v>150</v>
      </c>
      <c r="F150" s="63">
        <f t="shared" si="3"/>
        <v>750</v>
      </c>
      <c r="G150" s="99">
        <v>1</v>
      </c>
    </row>
    <row r="151" spans="1:256" s="4" customFormat="1" x14ac:dyDescent="0.25">
      <c r="A151" s="61">
        <v>8</v>
      </c>
      <c r="B151" s="100" t="s">
        <v>198</v>
      </c>
      <c r="C151" s="101" t="s">
        <v>195</v>
      </c>
      <c r="D151" s="102">
        <v>20</v>
      </c>
      <c r="E151" s="103">
        <v>85</v>
      </c>
      <c r="F151" s="63">
        <f t="shared" si="3"/>
        <v>1700</v>
      </c>
      <c r="G151" s="99">
        <v>1</v>
      </c>
    </row>
    <row r="152" spans="1:256" s="4" customFormat="1" x14ac:dyDescent="0.25">
      <c r="A152" s="88"/>
      <c r="B152" s="62" t="s">
        <v>18</v>
      </c>
      <c r="C152" s="63"/>
      <c r="D152" s="63"/>
      <c r="E152" s="63"/>
      <c r="F152" s="63">
        <f>SUM(F145:F151)</f>
        <v>22265</v>
      </c>
      <c r="G152" s="104"/>
    </row>
    <row r="153" spans="1:256" s="6" customFormat="1" ht="57.75" hidden="1" customHeight="1" x14ac:dyDescent="0.35">
      <c r="A153" s="90"/>
      <c r="B153" s="91"/>
      <c r="C153" s="82"/>
      <c r="D153" s="92"/>
      <c r="E153" s="92"/>
      <c r="F153" s="92"/>
      <c r="G153" s="92"/>
    </row>
    <row r="154" spans="1:256" s="6" customFormat="1" ht="36.75" hidden="1" customHeight="1" thickBot="1" x14ac:dyDescent="0.4">
      <c r="A154" s="92"/>
      <c r="B154" s="105"/>
      <c r="C154" s="92"/>
      <c r="D154" s="106"/>
      <c r="E154" s="107" t="s">
        <v>5</v>
      </c>
      <c r="F154" s="92"/>
      <c r="G154" s="92"/>
    </row>
    <row r="155" spans="1:256" s="6" customFormat="1" ht="20.399999999999999" x14ac:dyDescent="0.35">
      <c r="A155" s="92"/>
      <c r="B155" s="105"/>
      <c r="C155" s="92"/>
      <c r="D155" s="106"/>
      <c r="E155" s="107"/>
      <c r="F155" s="92"/>
      <c r="G155" s="92"/>
    </row>
    <row r="156" spans="1:256" s="144" customFormat="1" ht="26.4" x14ac:dyDescent="0.4">
      <c r="A156" s="189" t="s">
        <v>82</v>
      </c>
      <c r="B156" s="189"/>
      <c r="C156" s="189"/>
      <c r="D156" s="189"/>
      <c r="E156" s="189"/>
      <c r="F156" s="189"/>
      <c r="G156" s="189"/>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8"/>
      <c r="BC156" s="178"/>
      <c r="BD156" s="178"/>
      <c r="BE156" s="178"/>
      <c r="BF156" s="178"/>
      <c r="BG156" s="178"/>
      <c r="BH156" s="178"/>
      <c r="BI156" s="178"/>
      <c r="BJ156" s="178"/>
      <c r="BK156" s="178"/>
      <c r="BL156" s="178"/>
      <c r="BM156" s="178"/>
      <c r="BN156" s="178"/>
      <c r="BO156" s="178"/>
      <c r="BP156" s="178"/>
      <c r="BQ156" s="178"/>
      <c r="BR156" s="178"/>
      <c r="BS156" s="178"/>
      <c r="BT156" s="178"/>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8"/>
      <c r="CT156" s="178"/>
      <c r="CU156" s="178"/>
      <c r="CV156" s="178"/>
      <c r="CW156" s="178"/>
      <c r="CX156" s="178"/>
      <c r="CY156" s="178"/>
      <c r="CZ156" s="178"/>
      <c r="DA156" s="178"/>
      <c r="DB156" s="178"/>
      <c r="DC156" s="178"/>
      <c r="DD156" s="178"/>
      <c r="DE156" s="178"/>
      <c r="DF156" s="178"/>
      <c r="DG156" s="178"/>
      <c r="DH156" s="178"/>
      <c r="DI156" s="178"/>
      <c r="DJ156" s="178"/>
      <c r="DK156" s="178"/>
      <c r="DL156" s="178"/>
      <c r="DM156" s="178"/>
      <c r="DN156" s="178"/>
      <c r="DO156" s="178"/>
      <c r="DP156" s="178"/>
      <c r="DQ156" s="178"/>
      <c r="DR156" s="178"/>
      <c r="DS156" s="178"/>
      <c r="DT156" s="178"/>
      <c r="DU156" s="178"/>
      <c r="DV156" s="178"/>
      <c r="DW156" s="178"/>
      <c r="DX156" s="178"/>
      <c r="DY156" s="178"/>
      <c r="DZ156" s="178"/>
      <c r="EA156" s="178"/>
      <c r="EB156" s="178"/>
      <c r="EC156" s="178"/>
      <c r="ED156" s="178"/>
      <c r="EE156" s="178"/>
      <c r="EF156" s="178"/>
      <c r="EG156" s="178"/>
      <c r="EH156" s="178"/>
      <c r="EI156" s="178"/>
      <c r="EJ156" s="178"/>
      <c r="EK156" s="178"/>
      <c r="EL156" s="178"/>
      <c r="EM156" s="178"/>
      <c r="EN156" s="178"/>
      <c r="EO156" s="178"/>
      <c r="EP156" s="178"/>
      <c r="EQ156" s="178"/>
      <c r="ER156" s="178"/>
      <c r="ES156" s="178"/>
      <c r="ET156" s="178"/>
      <c r="EU156" s="178"/>
      <c r="EV156" s="178"/>
      <c r="EW156" s="178"/>
      <c r="EX156" s="178"/>
      <c r="EY156" s="178"/>
      <c r="EZ156" s="178"/>
      <c r="FA156" s="178"/>
      <c r="FB156" s="178"/>
      <c r="FC156" s="178"/>
      <c r="FD156" s="178"/>
      <c r="FE156" s="178"/>
      <c r="FF156" s="178"/>
      <c r="FG156" s="178"/>
      <c r="FH156" s="178"/>
      <c r="FI156" s="178"/>
      <c r="FJ156" s="178"/>
      <c r="FK156" s="178"/>
      <c r="FL156" s="178"/>
      <c r="FM156" s="178"/>
      <c r="FN156" s="178"/>
      <c r="FO156" s="178"/>
      <c r="FP156" s="178"/>
      <c r="FQ156" s="178"/>
      <c r="FR156" s="178"/>
      <c r="FS156" s="178"/>
      <c r="FT156" s="178"/>
      <c r="FU156" s="178"/>
      <c r="FV156" s="178"/>
      <c r="FW156" s="178"/>
      <c r="FX156" s="178"/>
      <c r="FY156" s="178"/>
      <c r="FZ156" s="178"/>
      <c r="GA156" s="178"/>
      <c r="GB156" s="178"/>
      <c r="GC156" s="178"/>
      <c r="GD156" s="178"/>
      <c r="GE156" s="178"/>
      <c r="GF156" s="178"/>
      <c r="GG156" s="178"/>
      <c r="GH156" s="178"/>
      <c r="GI156" s="178"/>
      <c r="GJ156" s="178"/>
      <c r="GK156" s="178"/>
      <c r="GL156" s="178"/>
      <c r="GM156" s="178"/>
      <c r="GN156" s="178"/>
      <c r="GO156" s="178"/>
      <c r="GP156" s="178"/>
      <c r="GQ156" s="178"/>
      <c r="GR156" s="178"/>
      <c r="GS156" s="178"/>
      <c r="GT156" s="178"/>
      <c r="GU156" s="178"/>
      <c r="GV156" s="178"/>
      <c r="GW156" s="178"/>
      <c r="GX156" s="178"/>
      <c r="GY156" s="178"/>
      <c r="GZ156" s="178"/>
      <c r="HA156" s="178"/>
      <c r="HB156" s="178"/>
      <c r="HC156" s="178"/>
      <c r="HD156" s="178"/>
      <c r="HE156" s="178"/>
      <c r="HF156" s="178"/>
      <c r="HG156" s="178"/>
      <c r="HH156" s="178"/>
      <c r="HI156" s="178"/>
      <c r="HJ156" s="178"/>
      <c r="HK156" s="178"/>
      <c r="HL156" s="178"/>
      <c r="HM156" s="178"/>
      <c r="HN156" s="178"/>
      <c r="HO156" s="178"/>
      <c r="HP156" s="178"/>
      <c r="HQ156" s="178"/>
      <c r="HR156" s="178"/>
      <c r="HS156" s="178"/>
      <c r="HT156" s="178"/>
      <c r="HU156" s="178"/>
      <c r="HV156" s="178"/>
      <c r="HW156" s="178"/>
      <c r="HX156" s="178"/>
      <c r="HY156" s="178"/>
      <c r="HZ156" s="178"/>
      <c r="IA156" s="178"/>
      <c r="IB156" s="178"/>
      <c r="IC156" s="178"/>
      <c r="ID156" s="178"/>
      <c r="IE156" s="178"/>
      <c r="IF156" s="178"/>
      <c r="IG156" s="178"/>
      <c r="IH156" s="178"/>
      <c r="II156" s="178"/>
      <c r="IJ156" s="178"/>
      <c r="IK156" s="178"/>
      <c r="IL156" s="178"/>
      <c r="IM156" s="178"/>
      <c r="IN156" s="178"/>
      <c r="IO156" s="178"/>
      <c r="IP156" s="178"/>
      <c r="IQ156" s="178"/>
      <c r="IR156" s="178"/>
      <c r="IS156" s="178"/>
      <c r="IT156" s="178"/>
      <c r="IU156" s="178"/>
      <c r="IV156" s="178"/>
    </row>
    <row r="157" spans="1:256" s="11" customFormat="1" ht="21.6" x14ac:dyDescent="0.45">
      <c r="A157" s="180" t="s">
        <v>43</v>
      </c>
      <c r="B157" s="180"/>
      <c r="C157" s="180"/>
      <c r="D157" s="180"/>
      <c r="E157" s="180"/>
      <c r="F157" s="180"/>
      <c r="G157" s="180"/>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row>
    <row r="158" spans="1:256" s="4" customFormat="1" x14ac:dyDescent="0.4">
      <c r="A158" s="108"/>
      <c r="B158" s="108"/>
      <c r="C158" s="67" t="s">
        <v>41</v>
      </c>
      <c r="D158" s="64"/>
      <c r="E158" s="75"/>
      <c r="F158" s="108"/>
      <c r="G158" s="64"/>
    </row>
    <row r="159" spans="1:256" s="4" customFormat="1" ht="40.799999999999997" x14ac:dyDescent="0.35">
      <c r="A159" s="54" t="s">
        <v>35</v>
      </c>
      <c r="B159" s="54" t="s">
        <v>42</v>
      </c>
      <c r="C159" s="54" t="s">
        <v>22</v>
      </c>
      <c r="D159" s="64"/>
      <c r="E159" s="64"/>
      <c r="F159" s="64"/>
      <c r="G159" s="64"/>
      <c r="H159" s="12"/>
    </row>
    <row r="160" spans="1:256" s="4" customFormat="1" x14ac:dyDescent="0.4">
      <c r="A160" s="56">
        <v>1</v>
      </c>
      <c r="B160" s="56">
        <v>2</v>
      </c>
      <c r="C160" s="56">
        <v>3</v>
      </c>
      <c r="D160" s="64"/>
      <c r="E160" s="64"/>
      <c r="F160" s="64"/>
      <c r="G160" s="64"/>
      <c r="H160" s="12"/>
    </row>
    <row r="161" spans="1:256" s="12" customFormat="1" ht="41.25" customHeight="1" x14ac:dyDescent="0.35">
      <c r="A161" s="54">
        <v>1</v>
      </c>
      <c r="B161" s="109" t="s">
        <v>68</v>
      </c>
      <c r="C161" s="110">
        <f t="array" ref="C161">SUM(IF(F145:F151&gt;0,F145:F151/G145:G151+0.00000000000001,0))</f>
        <v>22265</v>
      </c>
      <c r="D161" s="111"/>
      <c r="E161" s="111"/>
      <c r="F161" s="111"/>
      <c r="G161" s="111"/>
    </row>
    <row r="162" spans="1:256" s="12" customFormat="1" ht="41.25" customHeight="1" x14ac:dyDescent="0.35">
      <c r="A162" s="54">
        <v>2</v>
      </c>
      <c r="B162" s="109" t="s">
        <v>145</v>
      </c>
      <c r="C162" s="110">
        <f>C132</f>
        <v>0</v>
      </c>
      <c r="D162" s="111"/>
      <c r="E162" s="111"/>
      <c r="F162" s="111"/>
      <c r="G162" s="111"/>
    </row>
    <row r="163" spans="1:256" s="12" customFormat="1" ht="41.25" customHeight="1" x14ac:dyDescent="0.35">
      <c r="A163" s="148">
        <v>3</v>
      </c>
      <c r="B163" s="151" t="s">
        <v>103</v>
      </c>
      <c r="C163" s="110">
        <f>C133</f>
        <v>396</v>
      </c>
      <c r="D163" s="111"/>
      <c r="E163" s="111"/>
      <c r="F163" s="111"/>
      <c r="G163" s="111"/>
    </row>
    <row r="164" spans="1:256" s="12" customFormat="1" ht="41.25" customHeight="1" x14ac:dyDescent="0.35">
      <c r="A164" s="148">
        <v>4</v>
      </c>
      <c r="B164" s="109" t="s">
        <v>72</v>
      </c>
      <c r="C164" s="110">
        <f>G66</f>
        <v>0</v>
      </c>
      <c r="D164" s="111"/>
      <c r="E164" s="111"/>
      <c r="F164" s="111"/>
      <c r="G164" s="111"/>
    </row>
    <row r="165" spans="1:256" s="12" customFormat="1" ht="41.25" customHeight="1" x14ac:dyDescent="0.35">
      <c r="A165" s="148">
        <v>5</v>
      </c>
      <c r="B165" s="109" t="s">
        <v>78</v>
      </c>
      <c r="C165" s="110">
        <f>C137-C132-C133</f>
        <v>9150</v>
      </c>
      <c r="D165" s="111"/>
      <c r="E165" s="111"/>
      <c r="F165" s="111"/>
      <c r="G165" s="111"/>
    </row>
    <row r="166" spans="1:256" s="12" customFormat="1" ht="41.25" customHeight="1" x14ac:dyDescent="0.35">
      <c r="A166" s="148">
        <v>6</v>
      </c>
      <c r="B166" s="112" t="s">
        <v>81</v>
      </c>
      <c r="C166" s="110">
        <f>SUM(C161:C165)</f>
        <v>31811</v>
      </c>
      <c r="D166" s="111"/>
      <c r="E166" s="111"/>
      <c r="F166" s="111"/>
      <c r="G166" s="111"/>
    </row>
    <row r="167" spans="1:256" s="12" customFormat="1" ht="102" x14ac:dyDescent="0.35">
      <c r="A167" s="148">
        <v>7</v>
      </c>
      <c r="B167" s="109" t="s">
        <v>46</v>
      </c>
      <c r="C167" s="110">
        <f>IF(D185=0,0,C166/D185)</f>
        <v>151.48095238095237</v>
      </c>
      <c r="D167" s="111"/>
      <c r="E167" s="111"/>
      <c r="F167" s="111"/>
      <c r="G167" s="111"/>
    </row>
    <row r="168" spans="1:256" s="6" customFormat="1" ht="20.399999999999999" x14ac:dyDescent="0.35">
      <c r="A168" s="92"/>
      <c r="B168" s="105"/>
      <c r="C168" s="92"/>
      <c r="D168" s="92"/>
      <c r="E168" s="92"/>
      <c r="F168" s="92"/>
      <c r="G168" s="92"/>
    </row>
    <row r="169" spans="1:256" s="11" customFormat="1" ht="21.6" x14ac:dyDescent="0.45">
      <c r="A169" s="180" t="s">
        <v>44</v>
      </c>
      <c r="B169" s="180"/>
      <c r="C169" s="180"/>
      <c r="D169" s="180"/>
      <c r="E169" s="180"/>
      <c r="F169" s="180"/>
      <c r="G169" s="180"/>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row>
    <row r="170" spans="1:256" s="6" customFormat="1" x14ac:dyDescent="0.4">
      <c r="A170" s="92"/>
      <c r="B170" s="92"/>
      <c r="C170" s="67" t="s">
        <v>45</v>
      </c>
      <c r="D170" s="92"/>
      <c r="E170" s="92"/>
      <c r="F170" s="92"/>
      <c r="G170" s="92"/>
    </row>
    <row r="171" spans="1:256" s="4" customFormat="1" ht="20.399999999999999" x14ac:dyDescent="0.35">
      <c r="A171" s="149" t="s">
        <v>35</v>
      </c>
      <c r="B171" s="149" t="s">
        <v>7</v>
      </c>
      <c r="C171" s="149" t="s">
        <v>8</v>
      </c>
      <c r="D171" s="64"/>
      <c r="E171" s="64"/>
      <c r="F171" s="64"/>
      <c r="G171" s="64"/>
    </row>
    <row r="172" spans="1:256" s="8" customFormat="1" x14ac:dyDescent="0.25">
      <c r="A172" s="69">
        <v>1</v>
      </c>
      <c r="B172" s="69">
        <v>2</v>
      </c>
      <c r="C172" s="69">
        <v>3</v>
      </c>
      <c r="D172" s="79"/>
      <c r="E172" s="79"/>
      <c r="F172" s="79"/>
      <c r="G172" s="79"/>
    </row>
    <row r="173" spans="1:256" s="4" customFormat="1" ht="42" customHeight="1" x14ac:dyDescent="0.35">
      <c r="A173" s="149">
        <v>1</v>
      </c>
      <c r="B173" s="114" t="s">
        <v>128</v>
      </c>
      <c r="C173" s="115">
        <f>C167</f>
        <v>151.48095238095237</v>
      </c>
      <c r="D173" s="64"/>
      <c r="E173" s="64"/>
      <c r="F173" s="64"/>
      <c r="G173" s="64"/>
    </row>
    <row r="174" spans="1:256" s="4" customFormat="1" ht="42" customHeight="1" x14ac:dyDescent="0.35">
      <c r="A174" s="149">
        <v>2</v>
      </c>
      <c r="B174" s="114" t="s">
        <v>48</v>
      </c>
      <c r="C174" s="116">
        <v>0.2</v>
      </c>
      <c r="D174" s="64"/>
      <c r="E174" s="64"/>
      <c r="F174" s="64"/>
      <c r="G174" s="64"/>
    </row>
    <row r="175" spans="1:256" s="4" customFormat="1" ht="42" customHeight="1" x14ac:dyDescent="0.35">
      <c r="A175" s="149">
        <v>3</v>
      </c>
      <c r="B175" s="114" t="s">
        <v>47</v>
      </c>
      <c r="C175" s="115">
        <f>C173*C174</f>
        <v>30.296190476190475</v>
      </c>
      <c r="D175" s="64"/>
      <c r="E175" s="64"/>
      <c r="F175" s="64"/>
      <c r="G175" s="64"/>
    </row>
    <row r="176" spans="1:256" s="4" customFormat="1" ht="42" customHeight="1" x14ac:dyDescent="0.35">
      <c r="A176" s="149">
        <v>4</v>
      </c>
      <c r="B176" s="114" t="s">
        <v>51</v>
      </c>
      <c r="C176" s="115">
        <f>C173+C175</f>
        <v>181.77714285714285</v>
      </c>
      <c r="D176" s="64"/>
      <c r="E176" s="64"/>
      <c r="F176" s="64"/>
      <c r="G176" s="64"/>
    </row>
    <row r="177" spans="1:256" s="4" customFormat="1" ht="63" customHeight="1" x14ac:dyDescent="0.35">
      <c r="A177" s="149">
        <v>5</v>
      </c>
      <c r="B177" s="117" t="s">
        <v>49</v>
      </c>
      <c r="C177" s="118">
        <v>1200</v>
      </c>
      <c r="D177" s="64"/>
      <c r="E177" s="64"/>
      <c r="F177" s="64"/>
      <c r="G177" s="64"/>
    </row>
    <row r="178" spans="1:256" s="4" customFormat="1" ht="20.399999999999999" x14ac:dyDescent="0.35">
      <c r="A178" s="119"/>
      <c r="B178" s="64"/>
      <c r="C178" s="64"/>
      <c r="D178" s="64"/>
      <c r="E178" s="64"/>
      <c r="F178" s="64"/>
      <c r="G178" s="64"/>
    </row>
    <row r="179" spans="1:256" s="144" customFormat="1" ht="26.4" x14ac:dyDescent="0.4">
      <c r="A179" s="188" t="s">
        <v>50</v>
      </c>
      <c r="B179" s="188"/>
      <c r="C179" s="188"/>
      <c r="D179" s="188"/>
      <c r="E179" s="188"/>
      <c r="F179" s="188"/>
      <c r="G179" s="188"/>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c r="CN179" s="145"/>
      <c r="CO179" s="145"/>
      <c r="CP179" s="145"/>
      <c r="CQ179" s="145"/>
      <c r="CR179" s="145"/>
      <c r="CS179" s="145"/>
      <c r="CT179" s="145"/>
      <c r="CU179" s="145"/>
      <c r="CV179" s="145"/>
      <c r="CW179" s="145"/>
      <c r="CX179" s="145"/>
      <c r="CY179" s="145"/>
      <c r="CZ179" s="145"/>
      <c r="DA179" s="145"/>
      <c r="DB179" s="145"/>
      <c r="DC179" s="145"/>
      <c r="DD179" s="145"/>
      <c r="DE179" s="145"/>
      <c r="DF179" s="145"/>
      <c r="DG179" s="145"/>
      <c r="DH179" s="145"/>
      <c r="DI179" s="145"/>
      <c r="DJ179" s="145"/>
      <c r="DK179" s="145"/>
      <c r="DL179" s="145"/>
      <c r="DM179" s="145"/>
      <c r="DN179" s="145"/>
      <c r="DO179" s="145"/>
      <c r="DP179" s="145"/>
      <c r="DQ179" s="145"/>
      <c r="DR179" s="145"/>
      <c r="DS179" s="145"/>
      <c r="DT179" s="145"/>
      <c r="DU179" s="145"/>
      <c r="DV179" s="145"/>
      <c r="DW179" s="145"/>
      <c r="DX179" s="145"/>
      <c r="DY179" s="145"/>
      <c r="DZ179" s="145"/>
      <c r="EA179" s="145"/>
      <c r="EB179" s="145"/>
      <c r="EC179" s="145"/>
      <c r="ED179" s="145"/>
      <c r="EE179" s="145"/>
      <c r="EF179" s="145"/>
      <c r="EG179" s="145"/>
      <c r="EH179" s="145"/>
      <c r="EI179" s="145"/>
      <c r="EJ179" s="145"/>
      <c r="EK179" s="145"/>
      <c r="EL179" s="145"/>
      <c r="EM179" s="145"/>
      <c r="EN179" s="145"/>
      <c r="EO179" s="145"/>
      <c r="EP179" s="145"/>
      <c r="EQ179" s="145"/>
      <c r="ER179" s="145"/>
      <c r="ES179" s="145"/>
      <c r="ET179" s="145"/>
      <c r="EU179" s="145"/>
      <c r="EV179" s="145"/>
      <c r="EW179" s="145"/>
      <c r="EX179" s="145"/>
      <c r="EY179" s="145"/>
      <c r="EZ179" s="145"/>
      <c r="FA179" s="145"/>
      <c r="FB179" s="145"/>
      <c r="FC179" s="145"/>
      <c r="FD179" s="145"/>
      <c r="FE179" s="145"/>
      <c r="FF179" s="145"/>
      <c r="FG179" s="145"/>
      <c r="FH179" s="145"/>
      <c r="FI179" s="145"/>
      <c r="FJ179" s="145"/>
      <c r="FK179" s="145"/>
      <c r="FL179" s="145"/>
      <c r="FM179" s="145"/>
      <c r="FN179" s="145"/>
      <c r="FO179" s="145"/>
      <c r="FP179" s="145"/>
      <c r="FQ179" s="145"/>
      <c r="FR179" s="145"/>
      <c r="FS179" s="145"/>
      <c r="FT179" s="145"/>
      <c r="FU179" s="145"/>
      <c r="FV179" s="145"/>
      <c r="FW179" s="145"/>
      <c r="FX179" s="145"/>
      <c r="FY179" s="145"/>
      <c r="FZ179" s="145"/>
      <c r="GA179" s="145"/>
      <c r="GB179" s="145"/>
      <c r="GC179" s="145"/>
      <c r="GD179" s="145"/>
      <c r="GE179" s="145"/>
      <c r="GF179" s="145"/>
      <c r="GG179" s="145"/>
      <c r="GH179" s="145"/>
      <c r="GI179" s="145"/>
      <c r="GJ179" s="145"/>
      <c r="GK179" s="145"/>
      <c r="GL179" s="145"/>
      <c r="GM179" s="145"/>
      <c r="GN179" s="145"/>
      <c r="GO179" s="145"/>
      <c r="GP179" s="145"/>
      <c r="GQ179" s="145"/>
      <c r="GR179" s="145"/>
      <c r="GS179" s="145"/>
      <c r="GT179" s="145"/>
      <c r="GU179" s="145"/>
      <c r="GV179" s="145"/>
      <c r="GW179" s="145"/>
      <c r="GX179" s="145"/>
      <c r="GY179" s="145"/>
      <c r="GZ179" s="145"/>
      <c r="HA179" s="145"/>
      <c r="HB179" s="145"/>
      <c r="HC179" s="145"/>
      <c r="HD179" s="145"/>
      <c r="HE179" s="145"/>
      <c r="HF179" s="145"/>
      <c r="HG179" s="145"/>
      <c r="HH179" s="145"/>
      <c r="HI179" s="145"/>
      <c r="HJ179" s="145"/>
      <c r="HK179" s="145"/>
      <c r="HL179" s="145"/>
      <c r="HM179" s="145"/>
      <c r="HN179" s="145"/>
      <c r="HO179" s="145"/>
      <c r="HP179" s="145"/>
      <c r="HQ179" s="145"/>
      <c r="HR179" s="145"/>
      <c r="HS179" s="145"/>
      <c r="HT179" s="145"/>
      <c r="HU179" s="145"/>
      <c r="HV179" s="145"/>
      <c r="HW179" s="145"/>
      <c r="HX179" s="145"/>
      <c r="HY179" s="145"/>
      <c r="HZ179" s="145"/>
      <c r="IA179" s="145"/>
      <c r="IB179" s="145"/>
      <c r="IC179" s="145"/>
      <c r="ID179" s="145"/>
      <c r="IE179" s="145"/>
      <c r="IF179" s="145"/>
      <c r="IG179" s="145"/>
      <c r="IH179" s="145"/>
      <c r="II179" s="145"/>
      <c r="IJ179" s="145"/>
      <c r="IK179" s="145"/>
      <c r="IL179" s="145"/>
      <c r="IM179" s="145"/>
      <c r="IN179" s="145"/>
      <c r="IO179" s="145"/>
      <c r="IP179" s="145"/>
      <c r="IQ179" s="145"/>
      <c r="IR179" s="145"/>
      <c r="IS179" s="145"/>
      <c r="IT179" s="145"/>
      <c r="IU179" s="145"/>
      <c r="IV179" s="145"/>
    </row>
    <row r="180" spans="1:256" s="11" customFormat="1" ht="21.6" x14ac:dyDescent="0.45">
      <c r="A180" s="180" t="s">
        <v>9</v>
      </c>
      <c r="B180" s="180"/>
      <c r="C180" s="180"/>
      <c r="D180" s="180"/>
      <c r="E180" s="180"/>
      <c r="F180" s="180"/>
      <c r="G180" s="180"/>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row>
    <row r="181" spans="1:256" s="13" customFormat="1" ht="21.6" thickBot="1" x14ac:dyDescent="0.45">
      <c r="A181" s="64"/>
      <c r="B181" s="75"/>
      <c r="C181" s="75"/>
      <c r="D181" s="94" t="s">
        <v>52</v>
      </c>
      <c r="E181" s="64"/>
      <c r="F181" s="64"/>
      <c r="G181" s="6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row>
    <row r="182" spans="1:256" s="3" customFormat="1" ht="20.399999999999999" x14ac:dyDescent="0.25">
      <c r="A182" s="76" t="s">
        <v>35</v>
      </c>
      <c r="B182" s="181" t="s">
        <v>53</v>
      </c>
      <c r="C182" s="181"/>
      <c r="D182" s="54"/>
      <c r="E182" s="55"/>
      <c r="F182" s="55"/>
      <c r="G182" s="55"/>
    </row>
    <row r="183" spans="1:256" s="4" customFormat="1" ht="20.399999999999999" x14ac:dyDescent="0.35">
      <c r="A183" s="120">
        <v>1</v>
      </c>
      <c r="B183" s="121">
        <v>2</v>
      </c>
      <c r="C183" s="121">
        <v>3</v>
      </c>
      <c r="D183" s="121">
        <v>4</v>
      </c>
      <c r="E183" s="64"/>
      <c r="F183" s="64"/>
      <c r="G183" s="64"/>
    </row>
    <row r="184" spans="1:256" s="4" customFormat="1" ht="22.5" customHeight="1" x14ac:dyDescent="0.35">
      <c r="A184" s="186">
        <v>1</v>
      </c>
      <c r="B184" s="182" t="s">
        <v>54</v>
      </c>
      <c r="C184" s="122" t="s">
        <v>79</v>
      </c>
      <c r="D184" s="98" t="s">
        <v>205</v>
      </c>
      <c r="E184" s="64"/>
      <c r="F184" s="64"/>
      <c r="G184" s="64"/>
    </row>
    <row r="185" spans="1:256" s="4" customFormat="1" ht="22.5" customHeight="1" x14ac:dyDescent="0.35">
      <c r="A185" s="187"/>
      <c r="B185" s="183"/>
      <c r="C185" s="122" t="s">
        <v>38</v>
      </c>
      <c r="D185" s="97">
        <f>ПРиложения!D23</f>
        <v>210</v>
      </c>
      <c r="E185" s="64"/>
      <c r="F185" s="64"/>
      <c r="G185" s="64"/>
    </row>
    <row r="186" spans="1:256" s="4" customFormat="1" ht="22.5" customHeight="1" x14ac:dyDescent="0.35">
      <c r="A186" s="113">
        <v>2</v>
      </c>
      <c r="B186" s="184" t="s">
        <v>58</v>
      </c>
      <c r="C186" s="185"/>
      <c r="D186" s="123" t="s">
        <v>129</v>
      </c>
      <c r="E186" s="64"/>
      <c r="F186" s="64"/>
      <c r="G186" s="64"/>
    </row>
    <row r="187" spans="1:256" s="4" customFormat="1" ht="40.5" customHeight="1" x14ac:dyDescent="0.35">
      <c r="A187" s="113">
        <v>3</v>
      </c>
      <c r="B187" s="184" t="s">
        <v>60</v>
      </c>
      <c r="C187" s="185"/>
      <c r="D187" s="115">
        <f>ПРиложения!E23</f>
        <v>130000</v>
      </c>
      <c r="E187" s="64"/>
      <c r="F187" s="64"/>
      <c r="G187" s="64"/>
    </row>
    <row r="188" spans="1:256" s="4" customFormat="1" ht="30" customHeight="1" x14ac:dyDescent="0.35">
      <c r="A188" s="107"/>
      <c r="B188" s="64"/>
      <c r="C188" s="64"/>
      <c r="D188" s="64"/>
      <c r="E188" s="64"/>
      <c r="F188" s="64"/>
      <c r="G188" s="64"/>
    </row>
    <row r="189" spans="1:256" s="4" customFormat="1" ht="21.6" x14ac:dyDescent="0.45">
      <c r="A189" s="180" t="s">
        <v>10</v>
      </c>
      <c r="B189" s="180"/>
      <c r="C189" s="180"/>
      <c r="D189" s="180"/>
      <c r="E189" s="180"/>
      <c r="F189" s="180"/>
      <c r="G189" s="180"/>
      <c r="H189" s="2"/>
    </row>
    <row r="190" spans="1:256" s="4" customFormat="1" ht="15.9" customHeight="1" thickBot="1" x14ac:dyDescent="0.3">
      <c r="A190" s="50"/>
      <c r="B190" s="50"/>
      <c r="C190" s="50"/>
      <c r="D190" s="50"/>
      <c r="E190" s="50"/>
      <c r="F190" s="50"/>
      <c r="G190" s="50"/>
      <c r="H190" s="18"/>
    </row>
    <row r="191" spans="1:256" s="4" customFormat="1" ht="42" thickTop="1" thickBot="1" x14ac:dyDescent="0.4">
      <c r="A191" s="50"/>
      <c r="B191" s="117" t="s">
        <v>142</v>
      </c>
      <c r="C191" s="124">
        <v>4</v>
      </c>
      <c r="D191" s="125" t="str">
        <f>IF(C191=4,"НПД 4%",IF(C191=6,"НПД/УСН 6%",IF(C191=15,"УСН 15%",0)))</f>
        <v>НПД 4%</v>
      </c>
      <c r="E191" s="64"/>
      <c r="F191" s="50"/>
      <c r="G191" s="50"/>
      <c r="H191" s="18"/>
    </row>
    <row r="192" spans="1:256" s="4" customFormat="1" ht="21.75" customHeight="1" thickTop="1" x14ac:dyDescent="0.25">
      <c r="A192" s="50"/>
      <c r="B192" s="190" t="s">
        <v>104</v>
      </c>
      <c r="C192" s="190"/>
      <c r="D192" s="190"/>
      <c r="E192" s="50"/>
      <c r="F192" s="50"/>
      <c r="G192" s="50"/>
      <c r="H192" s="18"/>
    </row>
    <row r="193" spans="1:8" s="4" customFormat="1" ht="15.9" customHeight="1" x14ac:dyDescent="0.25">
      <c r="A193" s="50"/>
      <c r="B193" s="50"/>
      <c r="C193" s="50"/>
      <c r="D193" s="50"/>
      <c r="E193" s="50"/>
      <c r="F193" s="50"/>
      <c r="G193" s="50"/>
      <c r="H193" s="18"/>
    </row>
    <row r="194" spans="1:8" s="4" customFormat="1" ht="19.5" customHeight="1" thickBot="1" x14ac:dyDescent="0.45">
      <c r="A194" s="64"/>
      <c r="B194" s="75"/>
      <c r="C194" s="94" t="s">
        <v>55</v>
      </c>
      <c r="D194" s="64"/>
      <c r="E194" s="64"/>
      <c r="F194" s="64"/>
      <c r="G194" s="64"/>
    </row>
    <row r="195" spans="1:8" s="3" customFormat="1" ht="40.799999999999997" x14ac:dyDescent="0.25">
      <c r="A195" s="126" t="s">
        <v>35</v>
      </c>
      <c r="B195" s="78" t="s">
        <v>53</v>
      </c>
      <c r="C195" s="127" t="s">
        <v>22</v>
      </c>
      <c r="D195" s="55"/>
      <c r="E195" s="55"/>
      <c r="F195" s="55"/>
      <c r="G195" s="55"/>
    </row>
    <row r="196" spans="1:8" s="4" customFormat="1" ht="20.25" customHeight="1" x14ac:dyDescent="0.4">
      <c r="A196" s="80">
        <v>1</v>
      </c>
      <c r="B196" s="56">
        <v>2</v>
      </c>
      <c r="C196" s="128">
        <v>3</v>
      </c>
      <c r="D196" s="64"/>
      <c r="E196" s="64"/>
      <c r="F196" s="64"/>
      <c r="G196" s="64"/>
    </row>
    <row r="197" spans="1:8" s="4" customFormat="1" ht="43.5" customHeight="1" x14ac:dyDescent="0.35">
      <c r="A197" s="129">
        <v>1</v>
      </c>
      <c r="B197" s="130" t="s">
        <v>56</v>
      </c>
      <c r="C197" s="131">
        <f>D187</f>
        <v>130000</v>
      </c>
      <c r="D197" s="64"/>
      <c r="E197" s="64"/>
      <c r="F197" s="64"/>
      <c r="G197" s="64"/>
    </row>
    <row r="198" spans="1:8" s="4" customFormat="1" ht="43.5" customHeight="1" x14ac:dyDescent="0.35">
      <c r="A198" s="129">
        <v>2</v>
      </c>
      <c r="B198" s="130" t="s">
        <v>59</v>
      </c>
      <c r="C198" s="131">
        <f>C166</f>
        <v>31811</v>
      </c>
      <c r="D198" s="64"/>
      <c r="E198" s="64"/>
      <c r="F198" s="64"/>
      <c r="G198" s="64"/>
    </row>
    <row r="199" spans="1:8" s="4" customFormat="1" ht="43.5" customHeight="1" x14ac:dyDescent="0.35">
      <c r="A199" s="129">
        <v>3</v>
      </c>
      <c r="B199" s="130" t="s">
        <v>87</v>
      </c>
      <c r="C199" s="131">
        <f>IF(C191=15,(C197-C198)*0.15,C197*C191/100)</f>
        <v>5200</v>
      </c>
      <c r="D199" s="64"/>
      <c r="E199" s="64"/>
      <c r="F199" s="64"/>
      <c r="G199" s="64"/>
    </row>
    <row r="200" spans="1:8" s="4" customFormat="1" ht="43.5" customHeight="1" x14ac:dyDescent="0.35">
      <c r="A200" s="129">
        <v>4</v>
      </c>
      <c r="B200" s="130" t="s">
        <v>88</v>
      </c>
      <c r="C200" s="131">
        <f>C197-C198-C199</f>
        <v>92989</v>
      </c>
      <c r="D200" s="64"/>
      <c r="E200" s="64"/>
      <c r="F200" s="64"/>
      <c r="G200" s="64"/>
    </row>
    <row r="201" spans="1:8" s="4" customFormat="1" ht="43.5" customHeight="1" x14ac:dyDescent="0.35">
      <c r="A201" s="129">
        <v>5</v>
      </c>
      <c r="B201" s="130" t="s">
        <v>11</v>
      </c>
      <c r="C201" s="131">
        <f>C200*12</f>
        <v>1115868</v>
      </c>
      <c r="D201" s="64"/>
      <c r="E201" s="64"/>
      <c r="F201" s="64"/>
      <c r="G201" s="64"/>
    </row>
    <row r="202" spans="1:8" s="4" customFormat="1" ht="43.5" customHeight="1" x14ac:dyDescent="0.35">
      <c r="A202" s="129">
        <v>6</v>
      </c>
      <c r="B202" s="130" t="s">
        <v>57</v>
      </c>
      <c r="C202" s="132">
        <f>IF(C198=0,0,C200/C198)</f>
        <v>2.9231712300776462</v>
      </c>
      <c r="D202" s="64"/>
      <c r="E202" s="64"/>
      <c r="F202" s="64"/>
      <c r="G202" s="64"/>
    </row>
    <row r="203" spans="1:8" ht="43.5" customHeight="1" thickBot="1" x14ac:dyDescent="0.45">
      <c r="A203" s="129">
        <v>7</v>
      </c>
      <c r="B203" s="133" t="s">
        <v>130</v>
      </c>
      <c r="C203" s="134">
        <f>ROUND(C96/C200,0)</f>
        <v>3</v>
      </c>
    </row>
    <row r="204" spans="1:8" s="4" customFormat="1" ht="20.399999999999999" x14ac:dyDescent="0.35">
      <c r="A204" s="64"/>
      <c r="B204" s="64"/>
      <c r="C204" s="64"/>
      <c r="D204" s="64"/>
      <c r="E204" s="64"/>
      <c r="F204" s="64"/>
      <c r="G204" s="64"/>
    </row>
    <row r="205" spans="1:8" s="15" customFormat="1" ht="43.5" customHeight="1" x14ac:dyDescent="0.25">
      <c r="A205" s="179" t="s">
        <v>12</v>
      </c>
      <c r="B205" s="179"/>
      <c r="C205" s="179"/>
      <c r="D205" s="179"/>
      <c r="E205" s="32"/>
      <c r="F205" s="135"/>
      <c r="G205" s="135"/>
    </row>
    <row r="206" spans="1:8" s="15" customFormat="1" ht="40.5" customHeight="1" x14ac:dyDescent="0.25">
      <c r="A206" s="179"/>
      <c r="B206" s="179"/>
      <c r="C206" s="179"/>
      <c r="D206" s="179"/>
      <c r="E206" s="32"/>
      <c r="F206" s="136"/>
      <c r="G206" s="135"/>
    </row>
    <row r="207" spans="1:8" s="4" customFormat="1" ht="33.75" customHeight="1" x14ac:dyDescent="0.35">
      <c r="A207" s="179" t="s">
        <v>214</v>
      </c>
      <c r="B207" s="179"/>
      <c r="C207" s="179"/>
      <c r="D207" s="179"/>
      <c r="E207" s="179"/>
      <c r="F207" s="51"/>
      <c r="G207" s="64"/>
    </row>
    <row r="208" spans="1:8" s="14" customFormat="1" ht="57.75" customHeight="1" x14ac:dyDescent="0.4">
      <c r="A208" s="34"/>
      <c r="B208" s="137"/>
      <c r="C208" s="34"/>
      <c r="D208" s="34"/>
      <c r="E208" s="34"/>
      <c r="F208" s="138"/>
      <c r="G208" s="138"/>
    </row>
    <row r="209" ht="15.75" hidden="1" customHeight="1" x14ac:dyDescent="0.4"/>
  </sheetData>
  <sheetProtection formatCells="0" formatColumns="0" formatRows="0" insertColumns="0" insertRows="0" insertHyperlinks="0" deleteColumns="0" deleteRows="0" sort="0" autoFilter="0" pivotTables="0"/>
  <mergeCells count="274">
    <mergeCell ref="DB127:DH127"/>
    <mergeCell ref="A62:G62"/>
    <mergeCell ref="A63:G63"/>
    <mergeCell ref="A69:G69"/>
    <mergeCell ref="A73:G73"/>
    <mergeCell ref="A72:G72"/>
    <mergeCell ref="A71:G71"/>
    <mergeCell ref="CN83:CT83"/>
    <mergeCell ref="CU83:DA83"/>
    <mergeCell ref="BZ106:CF106"/>
    <mergeCell ref="BE127:BK127"/>
    <mergeCell ref="BL127:BR127"/>
    <mergeCell ref="BS127:BY127"/>
    <mergeCell ref="BZ127:CF127"/>
    <mergeCell ref="CG127:CM127"/>
    <mergeCell ref="CN127:CT127"/>
    <mergeCell ref="CU127:DA127"/>
    <mergeCell ref="A76:G76"/>
    <mergeCell ref="A64:B64"/>
    <mergeCell ref="AJ83:AP83"/>
    <mergeCell ref="AQ83:AW83"/>
    <mergeCell ref="AJ106:AP106"/>
    <mergeCell ref="B75:C75"/>
    <mergeCell ref="B99:F99"/>
    <mergeCell ref="B98:F98"/>
    <mergeCell ref="C85:C86"/>
    <mergeCell ref="B85:B86"/>
    <mergeCell ref="A70:G70"/>
    <mergeCell ref="ED83:EJ83"/>
    <mergeCell ref="EK83:EQ83"/>
    <mergeCell ref="ER83:EX83"/>
    <mergeCell ref="ED106:EJ106"/>
    <mergeCell ref="EK106:EQ106"/>
    <mergeCell ref="ER106:EX106"/>
    <mergeCell ref="DP106:DV106"/>
    <mergeCell ref="DW106:EC106"/>
    <mergeCell ref="DB83:DH83"/>
    <mergeCell ref="DI83:DO83"/>
    <mergeCell ref="DP83:DV83"/>
    <mergeCell ref="DW83:EC83"/>
    <mergeCell ref="A1:G1"/>
    <mergeCell ref="A2:G2"/>
    <mergeCell ref="A47:F47"/>
    <mergeCell ref="A42:G42"/>
    <mergeCell ref="A43:G43"/>
    <mergeCell ref="A10:G10"/>
    <mergeCell ref="A34:G34"/>
    <mergeCell ref="A35:G35"/>
    <mergeCell ref="A7:G7"/>
    <mergeCell ref="A8:G8"/>
    <mergeCell ref="A9:G9"/>
    <mergeCell ref="A6:G6"/>
    <mergeCell ref="A12:G12"/>
    <mergeCell ref="A13:G13"/>
    <mergeCell ref="A14:G14"/>
    <mergeCell ref="A45:G45"/>
    <mergeCell ref="A46:G46"/>
    <mergeCell ref="A44:F44"/>
    <mergeCell ref="B5:G5"/>
    <mergeCell ref="B11:G11"/>
    <mergeCell ref="B16:G16"/>
    <mergeCell ref="B18:G18"/>
    <mergeCell ref="A37:G37"/>
    <mergeCell ref="A15:G15"/>
    <mergeCell ref="A127:G127"/>
    <mergeCell ref="H127:N127"/>
    <mergeCell ref="O127:U127"/>
    <mergeCell ref="V127:AB127"/>
    <mergeCell ref="AC127:AI127"/>
    <mergeCell ref="BS83:BY83"/>
    <mergeCell ref="BZ83:CF83"/>
    <mergeCell ref="AX106:BD106"/>
    <mergeCell ref="BE106:BK106"/>
    <mergeCell ref="BL106:BR106"/>
    <mergeCell ref="BS106:BY106"/>
    <mergeCell ref="BL83:BR83"/>
    <mergeCell ref="AQ106:AW106"/>
    <mergeCell ref="AX83:BD83"/>
    <mergeCell ref="BE83:BK83"/>
    <mergeCell ref="AX127:BD127"/>
    <mergeCell ref="A85:A86"/>
    <mergeCell ref="A83:G83"/>
    <mergeCell ref="D85:F85"/>
    <mergeCell ref="B100:F100"/>
    <mergeCell ref="B101:F101"/>
    <mergeCell ref="B102:F102"/>
    <mergeCell ref="B103:F103"/>
    <mergeCell ref="B104:F104"/>
    <mergeCell ref="HQ83:HW83"/>
    <mergeCell ref="HX83:ID83"/>
    <mergeCell ref="IE83:IK83"/>
    <mergeCell ref="AJ127:AP127"/>
    <mergeCell ref="AQ127:AW127"/>
    <mergeCell ref="H83:N83"/>
    <mergeCell ref="O83:U83"/>
    <mergeCell ref="V83:AB83"/>
    <mergeCell ref="AC83:AI83"/>
    <mergeCell ref="DI127:DO127"/>
    <mergeCell ref="CG83:CM83"/>
    <mergeCell ref="EY83:FE83"/>
    <mergeCell ref="FF83:FL83"/>
    <mergeCell ref="FM83:FS83"/>
    <mergeCell ref="FT83:FZ83"/>
    <mergeCell ref="EY106:FE106"/>
    <mergeCell ref="FF106:FL106"/>
    <mergeCell ref="FM106:FS106"/>
    <mergeCell ref="FT106:FZ106"/>
    <mergeCell ref="CG106:CM106"/>
    <mergeCell ref="CN106:CT106"/>
    <mergeCell ref="CU106:DA106"/>
    <mergeCell ref="DB106:DH106"/>
    <mergeCell ref="DI106:DO106"/>
    <mergeCell ref="IL83:IR83"/>
    <mergeCell ref="IS83:IV83"/>
    <mergeCell ref="A106:G106"/>
    <mergeCell ref="H106:N106"/>
    <mergeCell ref="O106:U106"/>
    <mergeCell ref="V106:AB106"/>
    <mergeCell ref="AC106:AI106"/>
    <mergeCell ref="GA106:GG106"/>
    <mergeCell ref="GH106:GN106"/>
    <mergeCell ref="GO106:GU106"/>
    <mergeCell ref="GV106:HB106"/>
    <mergeCell ref="HC106:HI106"/>
    <mergeCell ref="HJ106:HP106"/>
    <mergeCell ref="HQ106:HW106"/>
    <mergeCell ref="HX106:ID106"/>
    <mergeCell ref="IE106:IK106"/>
    <mergeCell ref="IL106:IR106"/>
    <mergeCell ref="IS106:IV106"/>
    <mergeCell ref="GA83:GG83"/>
    <mergeCell ref="GH83:GN83"/>
    <mergeCell ref="GO83:GU83"/>
    <mergeCell ref="GV83:HB83"/>
    <mergeCell ref="HC83:HI83"/>
    <mergeCell ref="HJ83:HP83"/>
    <mergeCell ref="DP127:DV127"/>
    <mergeCell ref="DW127:EC127"/>
    <mergeCell ref="ED127:EJ127"/>
    <mergeCell ref="EK127:EQ127"/>
    <mergeCell ref="ER127:EX127"/>
    <mergeCell ref="EY127:FE127"/>
    <mergeCell ref="FF127:FL127"/>
    <mergeCell ref="FM127:FS127"/>
    <mergeCell ref="FT127:FZ127"/>
    <mergeCell ref="GA127:GG127"/>
    <mergeCell ref="GH127:GN127"/>
    <mergeCell ref="GO127:GU127"/>
    <mergeCell ref="GV127:HB127"/>
    <mergeCell ref="HC127:HI127"/>
    <mergeCell ref="HJ127:HP127"/>
    <mergeCell ref="HQ127:HW127"/>
    <mergeCell ref="HX127:ID127"/>
    <mergeCell ref="BZ139:CF139"/>
    <mergeCell ref="CG139:CM139"/>
    <mergeCell ref="CN139:CT139"/>
    <mergeCell ref="CU139:DA139"/>
    <mergeCell ref="DB139:DH139"/>
    <mergeCell ref="DI139:DO139"/>
    <mergeCell ref="GO139:GU139"/>
    <mergeCell ref="DP139:DV139"/>
    <mergeCell ref="DW139:EC139"/>
    <mergeCell ref="ED139:EJ139"/>
    <mergeCell ref="EK139:EQ139"/>
    <mergeCell ref="FF139:FL139"/>
    <mergeCell ref="FM139:FS139"/>
    <mergeCell ref="FT139:FZ139"/>
    <mergeCell ref="GA139:GG139"/>
    <mergeCell ref="GH139:GN139"/>
    <mergeCell ref="A139:G139"/>
    <mergeCell ref="H139:N139"/>
    <mergeCell ref="O139:U139"/>
    <mergeCell ref="V139:AB139"/>
    <mergeCell ref="AC139:AI139"/>
    <mergeCell ref="AJ139:AP139"/>
    <mergeCell ref="AQ139:AW139"/>
    <mergeCell ref="AX139:BD139"/>
    <mergeCell ref="BE139:BK139"/>
    <mergeCell ref="IS139:IV139"/>
    <mergeCell ref="GV139:HB139"/>
    <mergeCell ref="HC139:HI139"/>
    <mergeCell ref="HJ139:HP139"/>
    <mergeCell ref="HQ139:HW139"/>
    <mergeCell ref="HX139:ID139"/>
    <mergeCell ref="IE139:IK139"/>
    <mergeCell ref="IL127:IR127"/>
    <mergeCell ref="IS127:IV127"/>
    <mergeCell ref="IL139:IR139"/>
    <mergeCell ref="IE127:IK127"/>
    <mergeCell ref="AJ156:AP156"/>
    <mergeCell ref="AQ156:AW156"/>
    <mergeCell ref="AX156:BD156"/>
    <mergeCell ref="BE156:BK156"/>
    <mergeCell ref="BL156:BR156"/>
    <mergeCell ref="BS156:BY156"/>
    <mergeCell ref="EY156:FE156"/>
    <mergeCell ref="BZ156:CF156"/>
    <mergeCell ref="CG156:CM156"/>
    <mergeCell ref="CN156:CT156"/>
    <mergeCell ref="CU156:DA156"/>
    <mergeCell ref="DB156:DH156"/>
    <mergeCell ref="DI156:DO156"/>
    <mergeCell ref="FM156:FS156"/>
    <mergeCell ref="ER139:EX139"/>
    <mergeCell ref="EY139:FE139"/>
    <mergeCell ref="BL139:BR139"/>
    <mergeCell ref="BS139:BY139"/>
    <mergeCell ref="IL156:IR156"/>
    <mergeCell ref="IS156:IV156"/>
    <mergeCell ref="A157:G157"/>
    <mergeCell ref="GV156:HB156"/>
    <mergeCell ref="HC156:HI156"/>
    <mergeCell ref="HJ156:HP156"/>
    <mergeCell ref="HQ156:HW156"/>
    <mergeCell ref="HX156:ID156"/>
    <mergeCell ref="IE156:IK156"/>
    <mergeCell ref="FF156:FL156"/>
    <mergeCell ref="FT156:FZ156"/>
    <mergeCell ref="GA156:GG156"/>
    <mergeCell ref="GH156:GN156"/>
    <mergeCell ref="GO156:GU156"/>
    <mergeCell ref="DP156:DV156"/>
    <mergeCell ref="DW156:EC156"/>
    <mergeCell ref="ED156:EJ156"/>
    <mergeCell ref="EK156:EQ156"/>
    <mergeCell ref="ER156:EX156"/>
    <mergeCell ref="B140:G140"/>
    <mergeCell ref="H156:N156"/>
    <mergeCell ref="O156:U156"/>
    <mergeCell ref="V156:AB156"/>
    <mergeCell ref="AC156:AI156"/>
    <mergeCell ref="A207:E207"/>
    <mergeCell ref="A189:G189"/>
    <mergeCell ref="A205:D205"/>
    <mergeCell ref="A180:G180"/>
    <mergeCell ref="B182:C182"/>
    <mergeCell ref="B184:B185"/>
    <mergeCell ref="A206:D206"/>
    <mergeCell ref="B186:C186"/>
    <mergeCell ref="B187:C187"/>
    <mergeCell ref="A184:A185"/>
    <mergeCell ref="A169:G169"/>
    <mergeCell ref="A179:G179"/>
    <mergeCell ref="A156:G156"/>
    <mergeCell ref="B192:D192"/>
    <mergeCell ref="A17:G17"/>
    <mergeCell ref="A29:G29"/>
    <mergeCell ref="A30:G30"/>
    <mergeCell ref="A31:G31"/>
    <mergeCell ref="A32:G32"/>
    <mergeCell ref="A19:G19"/>
    <mergeCell ref="A23:C23"/>
    <mergeCell ref="A24:C24"/>
    <mergeCell ref="A25:C25"/>
    <mergeCell ref="A55:G55"/>
    <mergeCell ref="A56:G56"/>
    <mergeCell ref="A60:G60"/>
    <mergeCell ref="A57:G57"/>
    <mergeCell ref="A58:G58"/>
    <mergeCell ref="A59:G59"/>
    <mergeCell ref="B61:G61"/>
    <mergeCell ref="A41:C41"/>
    <mergeCell ref="B28:G28"/>
    <mergeCell ref="B48:G48"/>
    <mergeCell ref="A49:G49"/>
    <mergeCell ref="A50:G50"/>
    <mergeCell ref="A51:G51"/>
    <mergeCell ref="A52:G52"/>
    <mergeCell ref="A53:G53"/>
    <mergeCell ref="A54:G54"/>
    <mergeCell ref="A38:G38"/>
    <mergeCell ref="A39:G39"/>
    <mergeCell ref="A40:G40"/>
    <mergeCell ref="B36:G36"/>
  </mergeCells>
  <phoneticPr fontId="2" type="noConversion"/>
  <dataValidations disablePrompts="1" count="1">
    <dataValidation type="list" allowBlank="1" showInputMessage="1" showErrorMessage="1" sqref="C191" xr:uid="{7B07C8DE-485B-4EB2-8B89-67EABADD1988}">
      <formula1>"4, 6,15"</formula1>
    </dataValidation>
  </dataValidations>
  <pageMargins left="0.74803149606299213" right="0.39370078740157483" top="0.39370078740157483" bottom="0.39370078740157483" header="0" footer="0"/>
  <pageSetup paperSize="9" scale="52" fitToHeight="0" orientation="portrait" r:id="rId1"/>
  <headerFooter alignWithMargins="0">
    <oddFooter>&amp;R&amp;P</oddFooter>
  </headerFooter>
  <rowBreaks count="4" manualBreakCount="4">
    <brk id="46" max="6" man="1"/>
    <brk id="74" min="1" max="6" man="1"/>
    <brk id="125" max="6" man="1"/>
    <brk id="16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sheetPr>
    <pageSetUpPr fitToPage="1"/>
  </sheetPr>
  <dimension ref="A1:E23"/>
  <sheetViews>
    <sheetView workbookViewId="0">
      <selection activeCell="E22" sqref="E22"/>
    </sheetView>
  </sheetViews>
  <sheetFormatPr defaultRowHeight="13.2" x14ac:dyDescent="0.25"/>
  <cols>
    <col min="1" max="1" width="9.109375" style="25"/>
    <col min="2" max="2" width="33.6640625" style="25" customWidth="1"/>
    <col min="3" max="3" width="23.88671875" style="25" customWidth="1"/>
    <col min="4" max="4" width="20" style="25" customWidth="1"/>
    <col min="5" max="5" width="24.33203125" style="25" customWidth="1"/>
  </cols>
  <sheetData>
    <row r="1" spans="1:5" ht="17.399999999999999" x14ac:dyDescent="0.25">
      <c r="E1" s="150" t="s">
        <v>176</v>
      </c>
    </row>
    <row r="2" spans="1:5" ht="17.399999999999999" x14ac:dyDescent="0.25">
      <c r="E2" s="150" t="s">
        <v>177</v>
      </c>
    </row>
    <row r="3" spans="1:5" ht="17.399999999999999" customHeight="1" x14ac:dyDescent="0.25">
      <c r="A3" s="229" t="s">
        <v>178</v>
      </c>
      <c r="B3" s="229"/>
      <c r="C3" s="229"/>
      <c r="D3" s="229"/>
      <c r="E3" s="229"/>
    </row>
    <row r="4" spans="1:5" ht="52.2" x14ac:dyDescent="0.25">
      <c r="A4" s="153" t="s">
        <v>114</v>
      </c>
      <c r="B4" s="153" t="s">
        <v>115</v>
      </c>
      <c r="C4" s="153" t="s">
        <v>191</v>
      </c>
      <c r="D4" s="153" t="s">
        <v>192</v>
      </c>
      <c r="E4" s="153" t="s">
        <v>179</v>
      </c>
    </row>
    <row r="5" spans="1:5" ht="30" x14ac:dyDescent="0.25">
      <c r="A5" s="20">
        <v>1</v>
      </c>
      <c r="B5" s="20" t="s">
        <v>185</v>
      </c>
      <c r="C5" s="152" t="s">
        <v>188</v>
      </c>
      <c r="D5" s="155">
        <f>D19</f>
        <v>50</v>
      </c>
      <c r="E5" s="155">
        <f>ROUND(D5/2.25*8,0)</f>
        <v>178</v>
      </c>
    </row>
    <row r="6" spans="1:5" ht="30" x14ac:dyDescent="0.25">
      <c r="A6" s="20">
        <v>2</v>
      </c>
      <c r="B6" s="20" t="s">
        <v>186</v>
      </c>
      <c r="C6" s="152" t="s">
        <v>189</v>
      </c>
      <c r="D6" s="155">
        <v>50</v>
      </c>
      <c r="E6" s="155">
        <f>ROUND(D6/2.25*12,0)</f>
        <v>267</v>
      </c>
    </row>
    <row r="7" spans="1:5" ht="30" x14ac:dyDescent="0.25">
      <c r="A7" s="20">
        <v>3</v>
      </c>
      <c r="B7" s="20" t="s">
        <v>187</v>
      </c>
      <c r="C7" s="152" t="s">
        <v>190</v>
      </c>
      <c r="D7" s="155">
        <v>50</v>
      </c>
      <c r="E7" s="155">
        <f>ROUND(D7/2.25*1,0)</f>
        <v>22</v>
      </c>
    </row>
    <row r="8" spans="1:5" ht="30" x14ac:dyDescent="0.25">
      <c r="A8" s="20">
        <v>4</v>
      </c>
      <c r="B8" s="20" t="s">
        <v>193</v>
      </c>
      <c r="C8" s="152" t="s">
        <v>194</v>
      </c>
      <c r="D8" s="155">
        <f>D20</f>
        <v>100</v>
      </c>
      <c r="E8" s="155">
        <f>D8*5</f>
        <v>500</v>
      </c>
    </row>
    <row r="9" spans="1:5" ht="17.399999999999999" x14ac:dyDescent="0.25">
      <c r="E9" s="150"/>
    </row>
    <row r="10" spans="1:5" ht="17.399999999999999" x14ac:dyDescent="0.25">
      <c r="E10" s="150"/>
    </row>
    <row r="11" spans="1:5" ht="17.399999999999999" x14ac:dyDescent="0.25">
      <c r="E11" s="150"/>
    </row>
    <row r="12" spans="1:5" ht="17.399999999999999" x14ac:dyDescent="0.25">
      <c r="E12" s="150"/>
    </row>
    <row r="13" spans="1:5" ht="17.399999999999999" x14ac:dyDescent="0.25">
      <c r="E13" s="150" t="s">
        <v>175</v>
      </c>
    </row>
    <row r="14" spans="1:5" ht="17.399999999999999" x14ac:dyDescent="0.25">
      <c r="E14" s="22" t="s">
        <v>113</v>
      </c>
    </row>
    <row r="16" spans="1:5" ht="17.399999999999999" x14ac:dyDescent="0.25">
      <c r="A16" s="227" t="s">
        <v>112</v>
      </c>
      <c r="B16" s="227"/>
      <c r="C16" s="227"/>
      <c r="D16" s="227"/>
      <c r="E16" s="227"/>
    </row>
    <row r="17" spans="1:5" ht="15" x14ac:dyDescent="0.25">
      <c r="A17" s="23"/>
      <c r="B17" s="24"/>
      <c r="C17" s="24"/>
      <c r="D17" s="24"/>
      <c r="E17" s="24"/>
    </row>
    <row r="18" spans="1:5" ht="34.799999999999997" x14ac:dyDescent="0.25">
      <c r="A18" s="153" t="s">
        <v>114</v>
      </c>
      <c r="B18" s="153" t="s">
        <v>115</v>
      </c>
      <c r="C18" s="153" t="s">
        <v>116</v>
      </c>
      <c r="D18" s="153" t="s">
        <v>66</v>
      </c>
      <c r="E18" s="153" t="s">
        <v>117</v>
      </c>
    </row>
    <row r="19" spans="1:5" ht="30" x14ac:dyDescent="0.25">
      <c r="A19" s="152">
        <v>1</v>
      </c>
      <c r="B19" s="20" t="s">
        <v>183</v>
      </c>
      <c r="C19" s="154">
        <v>1200</v>
      </c>
      <c r="D19" s="155">
        <v>50</v>
      </c>
      <c r="E19" s="154">
        <f t="shared" ref="E19:E22" si="0">C19*D19</f>
        <v>60000</v>
      </c>
    </row>
    <row r="20" spans="1:5" ht="15.6" x14ac:dyDescent="0.25">
      <c r="A20" s="152">
        <v>2</v>
      </c>
      <c r="B20" s="20" t="s">
        <v>180</v>
      </c>
      <c r="C20" s="154">
        <v>350</v>
      </c>
      <c r="D20" s="155">
        <v>100</v>
      </c>
      <c r="E20" s="154">
        <f t="shared" si="0"/>
        <v>35000</v>
      </c>
    </row>
    <row r="21" spans="1:5" ht="30" x14ac:dyDescent="0.25">
      <c r="A21" s="152">
        <v>3</v>
      </c>
      <c r="B21" s="20" t="s">
        <v>181</v>
      </c>
      <c r="C21" s="154">
        <v>500</v>
      </c>
      <c r="D21" s="155">
        <v>10</v>
      </c>
      <c r="E21" s="154">
        <f t="shared" si="0"/>
        <v>5000</v>
      </c>
    </row>
    <row r="22" spans="1:5" ht="30" x14ac:dyDescent="0.25">
      <c r="A22" s="152">
        <v>4</v>
      </c>
      <c r="B22" s="20" t="s">
        <v>182</v>
      </c>
      <c r="C22" s="154">
        <v>600</v>
      </c>
      <c r="D22" s="155">
        <v>50</v>
      </c>
      <c r="E22" s="154">
        <f t="shared" si="0"/>
        <v>30000</v>
      </c>
    </row>
    <row r="23" spans="1:5" ht="15.6" x14ac:dyDescent="0.25">
      <c r="A23" s="228"/>
      <c r="B23" s="228" t="s">
        <v>118</v>
      </c>
      <c r="C23" s="19"/>
      <c r="D23" s="21">
        <f>SUM(D19:D22)</f>
        <v>210</v>
      </c>
      <c r="E23" s="19">
        <f>SUM(E19:E22)</f>
        <v>130000</v>
      </c>
    </row>
  </sheetData>
  <mergeCells count="3">
    <mergeCell ref="A16:E16"/>
    <mergeCell ref="A23:B23"/>
    <mergeCell ref="A3:E3"/>
  </mergeCells>
  <pageMargins left="0.7" right="0.7" top="0.75" bottom="0.75"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ПРиложения</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2025-03-11T06:24:22Z</cp:lastPrinted>
  <dcterms:created xsi:type="dcterms:W3CDTF">2009-05-20T11:30:47Z</dcterms:created>
  <dcterms:modified xsi:type="dcterms:W3CDTF">2025-04-05T02:52:57Z</dcterms:modified>
</cp:coreProperties>
</file>